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EXCEL\"/>
    </mc:Choice>
  </mc:AlternateContent>
  <bookViews>
    <workbookView xWindow="120" yWindow="90" windowWidth="9435" windowHeight="5475" tabRatio="695" activeTab="4"/>
  </bookViews>
  <sheets>
    <sheet name="gambling" sheetId="1" r:id="rId1"/>
    <sheet name="Rockford" sheetId="3" r:id="rId2"/>
    <sheet name="March Madness 2018" sheetId="4" r:id="rId3"/>
    <sheet name="Jovida" sheetId="7" r:id="rId4"/>
    <sheet name="CAJUN ELITE RIVER" sheetId="6" r:id="rId5"/>
  </sheets>
  <definedNames>
    <definedName name="_xlnm._FilterDatabase" localSheetId="4" hidden="1">'CAJUN ELITE RIVER'!$A$1:$N$495</definedName>
    <definedName name="_xlnm._FilterDatabase" localSheetId="0" hidden="1">gambling!$A$1:$I$1107</definedName>
    <definedName name="_xlnm._FilterDatabase" localSheetId="3" hidden="1">Jovida!$A$1:$G$45</definedName>
    <definedName name="_xlnm._FilterDatabase" localSheetId="2" hidden="1">'March Madness 2018'!$A$1:$I$1</definedName>
    <definedName name="_xlnm._FilterDatabase" localSheetId="1" hidden="1">Rockford!$A$1:$F$1</definedName>
    <definedName name="_xlnm.Print_Titles" localSheetId="1">Rockford!$1:$1</definedName>
  </definedNames>
  <calcPr calcId="152511"/>
</workbook>
</file>

<file path=xl/calcChain.xml><?xml version="1.0" encoding="utf-8"?>
<calcChain xmlns="http://schemas.openxmlformats.org/spreadsheetml/2006/main">
  <c r="N3" i="6" l="1"/>
  <c r="M3" i="6"/>
  <c r="L3" i="6"/>
  <c r="J3" i="6"/>
  <c r="G3" i="6"/>
  <c r="H3" i="6" s="1"/>
  <c r="N4" i="6" l="1"/>
  <c r="M4" i="6"/>
  <c r="L4" i="6"/>
  <c r="J4" i="6"/>
  <c r="N6" i="6"/>
  <c r="M6" i="6"/>
  <c r="L6" i="6"/>
  <c r="J6" i="6"/>
  <c r="N7" i="6"/>
  <c r="M7" i="6"/>
  <c r="L7" i="6"/>
  <c r="J7" i="6"/>
  <c r="G7" i="6"/>
  <c r="H7" i="6" s="1"/>
  <c r="N5" i="6"/>
  <c r="M5" i="6"/>
  <c r="L5" i="6"/>
  <c r="J5" i="6"/>
  <c r="G6" i="6" l="1"/>
  <c r="H6" i="6" s="1"/>
  <c r="G5" i="6"/>
  <c r="N9" i="6"/>
  <c r="M9" i="6"/>
  <c r="L9" i="6"/>
  <c r="J9" i="6"/>
  <c r="G9" i="6"/>
  <c r="H9" i="6" s="1"/>
  <c r="N8" i="6"/>
  <c r="M8" i="6"/>
  <c r="L8" i="6"/>
  <c r="J8" i="6"/>
  <c r="G8" i="6"/>
  <c r="H8" i="6" s="1"/>
  <c r="H5" i="6" l="1"/>
  <c r="G4" i="6"/>
  <c r="H4" i="6" s="1"/>
  <c r="N10" i="6"/>
  <c r="M10" i="6"/>
  <c r="L10" i="6"/>
  <c r="J10" i="6"/>
  <c r="N11" i="6" l="1"/>
  <c r="M11" i="6"/>
  <c r="L11" i="6"/>
  <c r="J11" i="6"/>
  <c r="G11" i="6"/>
  <c r="H11" i="6" l="1"/>
  <c r="G10" i="6"/>
  <c r="H10" i="6" s="1"/>
  <c r="F2" i="6"/>
  <c r="N13" i="6"/>
  <c r="M13" i="6"/>
  <c r="L13" i="6"/>
  <c r="J13" i="6"/>
  <c r="G13" i="6"/>
  <c r="H13" i="6" s="1"/>
  <c r="N12" i="6"/>
  <c r="M12" i="6"/>
  <c r="L12" i="6"/>
  <c r="J12" i="6"/>
  <c r="G12" i="6" l="1"/>
  <c r="H12" i="6" s="1"/>
  <c r="N14" i="6"/>
  <c r="M14" i="6"/>
  <c r="L14" i="6"/>
  <c r="J14" i="6"/>
  <c r="G14" i="6"/>
  <c r="H14" i="6" s="1"/>
  <c r="N15" i="6" l="1"/>
  <c r="M15" i="6"/>
  <c r="L15" i="6"/>
  <c r="J15" i="6"/>
  <c r="G15" i="6"/>
  <c r="H15" i="6" s="1"/>
  <c r="N16" i="6" l="1"/>
  <c r="M16" i="6"/>
  <c r="L16" i="6"/>
  <c r="J16" i="6"/>
  <c r="G16" i="6"/>
  <c r="H16" i="6" s="1"/>
  <c r="N17" i="6" l="1"/>
  <c r="M17" i="6"/>
  <c r="L17" i="6"/>
  <c r="J17" i="6"/>
  <c r="G17" i="6"/>
  <c r="H17" i="6" s="1"/>
  <c r="N19" i="6" l="1"/>
  <c r="M19" i="6"/>
  <c r="L19" i="6"/>
  <c r="J19" i="6"/>
  <c r="G19" i="6"/>
  <c r="H19" i="6" s="1"/>
  <c r="N18" i="6"/>
  <c r="M18" i="6"/>
  <c r="L18" i="6"/>
  <c r="J18" i="6"/>
  <c r="G18" i="6" l="1"/>
  <c r="H18" i="6" s="1"/>
  <c r="N21" i="6"/>
  <c r="M21" i="6"/>
  <c r="L21" i="6"/>
  <c r="J21" i="6"/>
  <c r="G21" i="6"/>
  <c r="H21" i="6" s="1"/>
  <c r="N20" i="6"/>
  <c r="M20" i="6"/>
  <c r="L20" i="6"/>
  <c r="J20" i="6"/>
  <c r="G20" i="6"/>
  <c r="H20" i="6" s="1"/>
  <c r="N22" i="6" l="1"/>
  <c r="M22" i="6"/>
  <c r="L22" i="6"/>
  <c r="J22" i="6"/>
  <c r="G22" i="6"/>
  <c r="H22" i="6" s="1"/>
  <c r="N23" i="6" l="1"/>
  <c r="M23" i="6"/>
  <c r="L23" i="6"/>
  <c r="J23" i="6"/>
  <c r="G23" i="6"/>
  <c r="H23" i="6" s="1"/>
  <c r="N24" i="6" l="1"/>
  <c r="M24" i="6"/>
  <c r="L24" i="6"/>
  <c r="J24" i="6"/>
  <c r="N25" i="6"/>
  <c r="M25" i="6"/>
  <c r="L25" i="6"/>
  <c r="J25" i="6"/>
  <c r="G25" i="6"/>
  <c r="H25" i="6" s="1"/>
  <c r="G24" i="6" l="1"/>
  <c r="H24" i="6" s="1"/>
  <c r="N27" i="6"/>
  <c r="M27" i="6"/>
  <c r="L27" i="6"/>
  <c r="J27" i="6"/>
  <c r="G27" i="6"/>
  <c r="H27" i="6" s="1"/>
  <c r="N26" i="6"/>
  <c r="M26" i="6"/>
  <c r="L26" i="6"/>
  <c r="J26" i="6"/>
  <c r="G26" i="6" l="1"/>
  <c r="H26" i="6" s="1"/>
  <c r="N29" i="6"/>
  <c r="M29" i="6"/>
  <c r="L29" i="6"/>
  <c r="J29" i="6"/>
  <c r="G29" i="6"/>
  <c r="H29" i="6" s="1"/>
  <c r="N28" i="6"/>
  <c r="M28" i="6"/>
  <c r="L28" i="6"/>
  <c r="J28" i="6"/>
  <c r="G28" i="6" l="1"/>
  <c r="H28" i="6" s="1"/>
  <c r="N32" i="6"/>
  <c r="M32" i="6"/>
  <c r="L32" i="6"/>
  <c r="J32" i="6"/>
  <c r="G32" i="6"/>
  <c r="H32" i="6" s="1"/>
  <c r="N31" i="6"/>
  <c r="M31" i="6"/>
  <c r="L31" i="6"/>
  <c r="J31" i="6"/>
  <c r="N30" i="6"/>
  <c r="M30" i="6"/>
  <c r="L30" i="6"/>
  <c r="J30" i="6"/>
  <c r="G31" i="6" l="1"/>
  <c r="G30" i="6" s="1"/>
  <c r="H30" i="6" s="1"/>
  <c r="N34" i="6"/>
  <c r="M34" i="6"/>
  <c r="L34" i="6"/>
  <c r="J34" i="6"/>
  <c r="G34" i="6"/>
  <c r="H34" i="6" s="1"/>
  <c r="N33" i="6"/>
  <c r="M33" i="6"/>
  <c r="L33" i="6"/>
  <c r="J33" i="6"/>
  <c r="G33" i="6"/>
  <c r="H33" i="6" s="1"/>
  <c r="H31" i="6" l="1"/>
  <c r="A1108" i="1"/>
  <c r="N35" i="6"/>
  <c r="M35" i="6"/>
  <c r="L35" i="6"/>
  <c r="J35" i="6"/>
  <c r="N36" i="6" l="1"/>
  <c r="M36" i="6"/>
  <c r="L36" i="6"/>
  <c r="J36" i="6"/>
  <c r="N37" i="6"/>
  <c r="M37" i="6"/>
  <c r="L37" i="6"/>
  <c r="J37" i="6"/>
  <c r="N39" i="6" l="1"/>
  <c r="M39" i="6"/>
  <c r="L39" i="6"/>
  <c r="J39" i="6"/>
  <c r="N38" i="6"/>
  <c r="M38" i="6"/>
  <c r="L38" i="6"/>
  <c r="J38" i="6"/>
  <c r="N41" i="6" l="1"/>
  <c r="M41" i="6"/>
  <c r="L41" i="6"/>
  <c r="J41" i="6"/>
  <c r="N40" i="6"/>
  <c r="M40" i="6"/>
  <c r="L40" i="6"/>
  <c r="J40" i="6"/>
  <c r="N44" i="6" l="1"/>
  <c r="M44" i="6"/>
  <c r="L44" i="6"/>
  <c r="J44" i="6"/>
  <c r="N43" i="6"/>
  <c r="M43" i="6"/>
  <c r="L43" i="6"/>
  <c r="J43" i="6"/>
  <c r="N42" i="6"/>
  <c r="M42" i="6"/>
  <c r="L42" i="6"/>
  <c r="J42" i="6"/>
  <c r="N45" i="6" l="1"/>
  <c r="M45" i="6"/>
  <c r="L45" i="6"/>
  <c r="J45" i="6"/>
  <c r="N46" i="6"/>
  <c r="M46" i="6"/>
  <c r="L46" i="6"/>
  <c r="J46" i="6"/>
  <c r="N47" i="6" l="1"/>
  <c r="M47" i="6"/>
  <c r="L47" i="6"/>
  <c r="J47" i="6"/>
  <c r="N48" i="6" l="1"/>
  <c r="M48" i="6"/>
  <c r="L48" i="6"/>
  <c r="J48" i="6"/>
  <c r="N49" i="6" l="1"/>
  <c r="M49" i="6"/>
  <c r="L49" i="6"/>
  <c r="J49" i="6"/>
  <c r="N50" i="6" l="1"/>
  <c r="M50" i="6"/>
  <c r="L50" i="6"/>
  <c r="J50" i="6"/>
  <c r="N51" i="6" l="1"/>
  <c r="M51" i="6"/>
  <c r="L51" i="6"/>
  <c r="J51" i="6"/>
  <c r="N52" i="6" l="1"/>
  <c r="M52" i="6"/>
  <c r="L52" i="6"/>
  <c r="J52" i="6"/>
  <c r="N53" i="6" l="1"/>
  <c r="M53" i="6"/>
  <c r="L53" i="6"/>
  <c r="J53" i="6"/>
  <c r="N54" i="6" l="1"/>
  <c r="M54" i="6"/>
  <c r="L54" i="6"/>
  <c r="J54" i="6"/>
  <c r="N57" i="6" l="1"/>
  <c r="M57" i="6"/>
  <c r="L57" i="6"/>
  <c r="J57" i="6"/>
  <c r="N55" i="6"/>
  <c r="M55" i="6"/>
  <c r="L55" i="6"/>
  <c r="J55" i="6"/>
  <c r="N56" i="6"/>
  <c r="M56" i="6"/>
  <c r="L56" i="6"/>
  <c r="J56" i="6"/>
  <c r="N58" i="6"/>
  <c r="M58" i="6"/>
  <c r="L58" i="6"/>
  <c r="J58" i="6"/>
  <c r="N59" i="6" l="1"/>
  <c r="M59" i="6"/>
  <c r="L59" i="6"/>
  <c r="J59" i="6"/>
  <c r="N60" i="6" l="1"/>
  <c r="M60" i="6"/>
  <c r="L60" i="6"/>
  <c r="J60" i="6"/>
  <c r="N61" i="6" l="1"/>
  <c r="M61" i="6"/>
  <c r="L61" i="6"/>
  <c r="J61" i="6"/>
  <c r="B131" i="1" l="1"/>
  <c r="B130" i="1"/>
  <c r="B119" i="1"/>
  <c r="B118" i="1"/>
  <c r="B107" i="1"/>
  <c r="B106" i="1"/>
  <c r="B91" i="1"/>
  <c r="B90" i="1"/>
  <c r="B60" i="1"/>
  <c r="B59" i="1"/>
  <c r="B5" i="1"/>
  <c r="A2" i="1"/>
  <c r="A3" i="1" s="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N62" i="6" l="1"/>
  <c r="M62" i="6"/>
  <c r="L62" i="6"/>
  <c r="J62" i="6"/>
  <c r="N64" i="6" l="1"/>
  <c r="M64" i="6"/>
  <c r="L64" i="6"/>
  <c r="J64" i="6"/>
  <c r="N63" i="6"/>
  <c r="M63" i="6"/>
  <c r="L63" i="6"/>
  <c r="J63" i="6"/>
  <c r="N65" i="6" l="1"/>
  <c r="M65" i="6"/>
  <c r="L65" i="6"/>
  <c r="J65" i="6"/>
  <c r="N66" i="6" l="1"/>
  <c r="M66" i="6"/>
  <c r="L66" i="6"/>
  <c r="J66" i="6"/>
  <c r="N67" i="6" l="1"/>
  <c r="M67" i="6"/>
  <c r="L67" i="6"/>
  <c r="J67" i="6"/>
  <c r="N69" i="6" l="1"/>
  <c r="M69" i="6"/>
  <c r="L69" i="6"/>
  <c r="J69" i="6"/>
  <c r="N68" i="6"/>
  <c r="M68" i="6"/>
  <c r="L68" i="6"/>
  <c r="J68" i="6"/>
  <c r="N70" i="6" l="1"/>
  <c r="M70" i="6"/>
  <c r="L70" i="6"/>
  <c r="J70" i="6"/>
  <c r="N71" i="6" l="1"/>
  <c r="M71" i="6"/>
  <c r="L71" i="6"/>
  <c r="J71" i="6"/>
  <c r="N72" i="6" l="1"/>
  <c r="M72" i="6"/>
  <c r="L72" i="6"/>
  <c r="J72" i="6"/>
  <c r="N73" i="6" l="1"/>
  <c r="M73" i="6"/>
  <c r="L73" i="6"/>
  <c r="J73" i="6"/>
  <c r="N74" i="6" l="1"/>
  <c r="M74" i="6"/>
  <c r="L74" i="6"/>
  <c r="J74" i="6"/>
  <c r="N75" i="6" l="1"/>
  <c r="M75" i="6"/>
  <c r="L75" i="6"/>
  <c r="J75" i="6"/>
  <c r="N77" i="6" l="1"/>
  <c r="M77" i="6"/>
  <c r="L77" i="6"/>
  <c r="J77" i="6"/>
  <c r="N76" i="6"/>
  <c r="M76" i="6"/>
  <c r="L76" i="6"/>
  <c r="J76" i="6"/>
  <c r="N79" i="6" l="1"/>
  <c r="M79" i="6"/>
  <c r="L79" i="6"/>
  <c r="J79" i="6"/>
  <c r="N78" i="6"/>
  <c r="M78" i="6"/>
  <c r="L78" i="6"/>
  <c r="J78" i="6"/>
  <c r="N80" i="6" l="1"/>
  <c r="M80" i="6"/>
  <c r="L80" i="6"/>
  <c r="J80" i="6"/>
  <c r="N81" i="6"/>
  <c r="M81" i="6"/>
  <c r="L81" i="6"/>
  <c r="J81" i="6"/>
  <c r="N82" i="6" l="1"/>
  <c r="M82" i="6"/>
  <c r="L82" i="6"/>
  <c r="J82" i="6"/>
  <c r="N83" i="6" l="1"/>
  <c r="M83" i="6"/>
  <c r="L83" i="6"/>
  <c r="J83" i="6"/>
  <c r="N84" i="6" l="1"/>
  <c r="M84" i="6"/>
  <c r="L84" i="6"/>
  <c r="J84" i="6"/>
  <c r="N85" i="6" l="1"/>
  <c r="M85" i="6"/>
  <c r="L85" i="6"/>
  <c r="J85" i="6"/>
  <c r="N86" i="6" l="1"/>
  <c r="M86" i="6"/>
  <c r="L86" i="6"/>
  <c r="J86" i="6"/>
  <c r="N87" i="6" l="1"/>
  <c r="M87" i="6"/>
  <c r="L87" i="6"/>
  <c r="J87" i="6"/>
  <c r="N88" i="6" l="1"/>
  <c r="M88" i="6"/>
  <c r="L88" i="6"/>
  <c r="J88" i="6"/>
  <c r="N89" i="6" l="1"/>
  <c r="M89" i="6"/>
  <c r="L89" i="6"/>
  <c r="J89" i="6"/>
  <c r="N90" i="6" l="1"/>
  <c r="M90" i="6"/>
  <c r="L90" i="6"/>
  <c r="J90" i="6"/>
  <c r="N92" i="6"/>
  <c r="M92" i="6"/>
  <c r="L92" i="6"/>
  <c r="J92" i="6"/>
  <c r="N91" i="6"/>
  <c r="M91" i="6"/>
  <c r="L91" i="6"/>
  <c r="J91" i="6"/>
  <c r="N93" i="6" l="1"/>
  <c r="M93" i="6"/>
  <c r="L93" i="6"/>
  <c r="J93" i="6"/>
  <c r="N94" i="6" l="1"/>
  <c r="M94" i="6"/>
  <c r="L94" i="6"/>
  <c r="J94" i="6"/>
  <c r="N95" i="6" l="1"/>
  <c r="M95" i="6"/>
  <c r="L95" i="6"/>
  <c r="J95" i="6"/>
  <c r="N96" i="6" l="1"/>
  <c r="M96" i="6"/>
  <c r="L96" i="6"/>
  <c r="J96" i="6"/>
  <c r="N97" i="6" l="1"/>
  <c r="M97" i="6"/>
  <c r="L97" i="6"/>
  <c r="J97" i="6"/>
  <c r="N98" i="6" l="1"/>
  <c r="M98" i="6"/>
  <c r="L98" i="6"/>
  <c r="J98" i="6"/>
  <c r="N99" i="6" l="1"/>
  <c r="M99" i="6"/>
  <c r="L99" i="6"/>
  <c r="J99" i="6"/>
  <c r="N100" i="6" l="1"/>
  <c r="M100" i="6"/>
  <c r="L100" i="6"/>
  <c r="J100" i="6"/>
  <c r="N101" i="6" l="1"/>
  <c r="M101" i="6"/>
  <c r="L101" i="6"/>
  <c r="J101" i="6"/>
  <c r="N102" i="6" l="1"/>
  <c r="M102" i="6"/>
  <c r="L102" i="6"/>
  <c r="J102" i="6"/>
  <c r="N103" i="6"/>
  <c r="M103" i="6"/>
  <c r="L103" i="6"/>
  <c r="J103" i="6"/>
  <c r="N104" i="6" l="1"/>
  <c r="M104" i="6"/>
  <c r="L104" i="6"/>
  <c r="J104" i="6"/>
  <c r="N105" i="6" l="1"/>
  <c r="M105" i="6"/>
  <c r="L105" i="6"/>
  <c r="J105" i="6"/>
  <c r="N106" i="6" l="1"/>
  <c r="M106" i="6"/>
  <c r="L106" i="6"/>
  <c r="J106" i="6"/>
  <c r="N107" i="6" l="1"/>
  <c r="M107" i="6"/>
  <c r="L107" i="6"/>
  <c r="J107" i="6"/>
  <c r="N108" i="6" l="1"/>
  <c r="M108" i="6"/>
  <c r="L108" i="6"/>
  <c r="J108" i="6"/>
  <c r="N109" i="6"/>
  <c r="M109" i="6"/>
  <c r="L109" i="6"/>
  <c r="J109" i="6"/>
  <c r="N110" i="6" l="1"/>
  <c r="M110" i="6"/>
  <c r="L110" i="6"/>
  <c r="J110" i="6"/>
  <c r="N111" i="6" l="1"/>
  <c r="M111" i="6"/>
  <c r="L111" i="6"/>
  <c r="J111" i="6"/>
  <c r="N112" i="6" l="1"/>
  <c r="M112" i="6"/>
  <c r="L112" i="6"/>
  <c r="J112" i="6"/>
  <c r="N113" i="6" l="1"/>
  <c r="M113" i="6"/>
  <c r="L113" i="6"/>
  <c r="J113" i="6"/>
  <c r="N114" i="6" l="1"/>
  <c r="M114" i="6"/>
  <c r="L114" i="6"/>
  <c r="J114" i="6"/>
  <c r="N115" i="6" l="1"/>
  <c r="M115" i="6"/>
  <c r="L115" i="6"/>
  <c r="J115" i="6"/>
  <c r="N116" i="6" l="1"/>
  <c r="M116" i="6"/>
  <c r="L116" i="6"/>
  <c r="J116" i="6"/>
  <c r="N117" i="6" l="1"/>
  <c r="M117" i="6"/>
  <c r="L117" i="6"/>
  <c r="J117" i="6"/>
  <c r="N118" i="6" l="1"/>
  <c r="M118" i="6"/>
  <c r="L118" i="6"/>
  <c r="J118" i="6"/>
  <c r="N119" i="6" l="1"/>
  <c r="M119" i="6"/>
  <c r="L119" i="6"/>
  <c r="J119" i="6"/>
  <c r="N120" i="6" l="1"/>
  <c r="M120" i="6"/>
  <c r="L120" i="6"/>
  <c r="J120" i="6"/>
  <c r="N121" i="6"/>
  <c r="M121" i="6"/>
  <c r="L121" i="6"/>
  <c r="J121" i="6"/>
  <c r="N122" i="6"/>
  <c r="M122" i="6"/>
  <c r="L122" i="6"/>
  <c r="J122" i="6"/>
  <c r="N123" i="6" l="1"/>
  <c r="M123" i="6"/>
  <c r="L123" i="6"/>
  <c r="J123" i="6"/>
  <c r="N124" i="6" l="1"/>
  <c r="M124" i="6"/>
  <c r="L124" i="6"/>
  <c r="J124" i="6"/>
  <c r="J125" i="6"/>
  <c r="L125" i="6"/>
  <c r="M125" i="6"/>
  <c r="N125" i="6"/>
  <c r="N126" i="6" l="1"/>
  <c r="M126" i="6"/>
  <c r="L126" i="6"/>
  <c r="J126" i="6"/>
  <c r="N127" i="6" l="1"/>
  <c r="M127" i="6"/>
  <c r="L127" i="6"/>
  <c r="J127" i="6"/>
  <c r="N128" i="6" l="1"/>
  <c r="M128" i="6"/>
  <c r="L128" i="6"/>
  <c r="J128" i="6"/>
  <c r="N130" i="6" l="1"/>
  <c r="M130" i="6"/>
  <c r="L130" i="6"/>
  <c r="J130" i="6"/>
  <c r="N129" i="6"/>
  <c r="M129" i="6"/>
  <c r="L129" i="6"/>
  <c r="J129" i="6"/>
  <c r="N131" i="6" l="1"/>
  <c r="M131" i="6"/>
  <c r="L131" i="6"/>
  <c r="J131" i="6"/>
  <c r="N132" i="6"/>
  <c r="M132" i="6"/>
  <c r="L132" i="6"/>
  <c r="J132" i="6"/>
  <c r="N133" i="6" l="1"/>
  <c r="M133" i="6"/>
  <c r="L133" i="6"/>
  <c r="J133" i="6"/>
  <c r="N134" i="6" l="1"/>
  <c r="M134" i="6"/>
  <c r="L134" i="6"/>
  <c r="J134" i="6"/>
  <c r="N135" i="6" l="1"/>
  <c r="M135" i="6"/>
  <c r="L135" i="6"/>
  <c r="J135" i="6"/>
  <c r="N136" i="6"/>
  <c r="M136" i="6"/>
  <c r="L136" i="6"/>
  <c r="J136" i="6"/>
  <c r="N137" i="6" l="1"/>
  <c r="M137" i="6"/>
  <c r="L137" i="6"/>
  <c r="J137" i="6"/>
  <c r="N138" i="6" l="1"/>
  <c r="M138" i="6"/>
  <c r="L138" i="6"/>
  <c r="J138" i="6"/>
  <c r="N140" i="6" l="1"/>
  <c r="M140" i="6"/>
  <c r="L140" i="6"/>
  <c r="J140" i="6"/>
  <c r="N139" i="6"/>
  <c r="M139" i="6"/>
  <c r="L139" i="6"/>
  <c r="J139" i="6"/>
  <c r="N141" i="6" l="1"/>
  <c r="M141" i="6"/>
  <c r="L141" i="6"/>
  <c r="J141" i="6"/>
  <c r="N143" i="6" l="1"/>
  <c r="M143" i="6"/>
  <c r="L143" i="6"/>
  <c r="J143" i="6"/>
  <c r="N142" i="6"/>
  <c r="M142" i="6"/>
  <c r="L142" i="6"/>
  <c r="J142" i="6"/>
  <c r="N145" i="6" l="1"/>
  <c r="M145" i="6"/>
  <c r="L145" i="6"/>
  <c r="J145" i="6"/>
  <c r="N144" i="6"/>
  <c r="M144" i="6"/>
  <c r="L144" i="6"/>
  <c r="J144" i="6"/>
  <c r="N146" i="6" l="1"/>
  <c r="M146" i="6"/>
  <c r="L146" i="6"/>
  <c r="J146" i="6"/>
  <c r="N147" i="6" l="1"/>
  <c r="M147" i="6"/>
  <c r="L147" i="6"/>
  <c r="J147" i="6"/>
  <c r="N148" i="6" l="1"/>
  <c r="M148" i="6"/>
  <c r="L148" i="6"/>
  <c r="J148" i="6"/>
  <c r="N149" i="6" l="1"/>
  <c r="M149" i="6"/>
  <c r="L149" i="6"/>
  <c r="J149" i="6"/>
  <c r="N150" i="6" l="1"/>
  <c r="M150" i="6"/>
  <c r="L150" i="6"/>
  <c r="J150" i="6"/>
  <c r="N151" i="6" l="1"/>
  <c r="M151" i="6"/>
  <c r="L151" i="6"/>
  <c r="J151" i="6"/>
  <c r="N152" i="6" l="1"/>
  <c r="M152" i="6"/>
  <c r="L152" i="6"/>
  <c r="J152" i="6"/>
  <c r="N153" i="6" l="1"/>
  <c r="M153" i="6"/>
  <c r="L153" i="6"/>
  <c r="J153" i="6"/>
  <c r="N154" i="6" l="1"/>
  <c r="M154" i="6"/>
  <c r="L154" i="6"/>
  <c r="J154" i="6"/>
  <c r="N155" i="6" l="1"/>
  <c r="M155" i="6"/>
  <c r="L155" i="6"/>
  <c r="J155" i="6"/>
  <c r="N156" i="6" l="1"/>
  <c r="M156" i="6"/>
  <c r="L156" i="6"/>
  <c r="J156" i="6"/>
  <c r="N157" i="6" l="1"/>
  <c r="M157" i="6"/>
  <c r="L157" i="6"/>
  <c r="J157" i="6"/>
  <c r="N158" i="6" l="1"/>
  <c r="M158" i="6"/>
  <c r="L158" i="6"/>
  <c r="J158" i="6"/>
  <c r="N159" i="6" l="1"/>
  <c r="M159" i="6"/>
  <c r="L159" i="6"/>
  <c r="J159" i="6"/>
  <c r="N160" i="6" l="1"/>
  <c r="M160" i="6"/>
  <c r="L160" i="6"/>
  <c r="J160" i="6"/>
  <c r="N161" i="6" l="1"/>
  <c r="M161" i="6"/>
  <c r="L161" i="6"/>
  <c r="J161" i="6"/>
  <c r="N162" i="6" l="1"/>
  <c r="M162" i="6"/>
  <c r="L162" i="6"/>
  <c r="J162" i="6"/>
  <c r="N163" i="6" l="1"/>
  <c r="M163" i="6"/>
  <c r="L163" i="6"/>
  <c r="J163" i="6"/>
  <c r="N164" i="6" l="1"/>
  <c r="M164" i="6"/>
  <c r="L164" i="6"/>
  <c r="J164" i="6"/>
  <c r="N165" i="6" l="1"/>
  <c r="M165" i="6"/>
  <c r="L165" i="6"/>
  <c r="J165" i="6"/>
  <c r="N166" i="6" l="1"/>
  <c r="M166" i="6"/>
  <c r="L166" i="6"/>
  <c r="J166" i="6"/>
  <c r="N167" i="6"/>
  <c r="M167" i="6"/>
  <c r="L167" i="6"/>
  <c r="J167" i="6"/>
  <c r="N168" i="6"/>
  <c r="M168" i="6"/>
  <c r="L168" i="6"/>
  <c r="J168" i="6"/>
  <c r="J169" i="6"/>
  <c r="L169" i="6"/>
  <c r="M169" i="6"/>
  <c r="N169" i="6"/>
  <c r="N170" i="6" l="1"/>
  <c r="M170" i="6"/>
  <c r="L170" i="6"/>
  <c r="J170" i="6"/>
  <c r="N171" i="6"/>
  <c r="M171" i="6"/>
  <c r="L171" i="6"/>
  <c r="J171" i="6"/>
  <c r="N173" i="6" l="1"/>
  <c r="M173" i="6"/>
  <c r="L173" i="6"/>
  <c r="J173" i="6"/>
  <c r="N172" i="6"/>
  <c r="M172" i="6"/>
  <c r="L172" i="6"/>
  <c r="J172" i="6"/>
  <c r="N174" i="6" l="1"/>
  <c r="M174" i="6"/>
  <c r="L174" i="6"/>
  <c r="J174" i="6"/>
  <c r="N175" i="6" l="1"/>
  <c r="M175" i="6"/>
  <c r="L175" i="6"/>
  <c r="J175" i="6"/>
  <c r="N176" i="6" l="1"/>
  <c r="M176" i="6"/>
  <c r="L176" i="6"/>
  <c r="J176" i="6"/>
  <c r="N177" i="6" l="1"/>
  <c r="M177" i="6"/>
  <c r="L177" i="6"/>
  <c r="J177" i="6"/>
  <c r="N178" i="6" l="1"/>
  <c r="M178" i="6"/>
  <c r="L178" i="6"/>
  <c r="J178" i="6"/>
  <c r="N180" i="6" l="1"/>
  <c r="M180" i="6"/>
  <c r="L180" i="6"/>
  <c r="J180" i="6"/>
  <c r="N179" i="6"/>
  <c r="M179" i="6"/>
  <c r="L179" i="6"/>
  <c r="J179" i="6"/>
  <c r="N181" i="6" l="1"/>
  <c r="M181" i="6"/>
  <c r="L181" i="6"/>
  <c r="J181" i="6"/>
  <c r="N182" i="6" l="1"/>
  <c r="M182" i="6"/>
  <c r="L182" i="6"/>
  <c r="J182" i="6"/>
  <c r="N183" i="6" l="1"/>
  <c r="M183" i="6"/>
  <c r="L183" i="6"/>
  <c r="J183" i="6"/>
  <c r="N184" i="6" l="1"/>
  <c r="M184" i="6"/>
  <c r="L184" i="6"/>
  <c r="J184" i="6"/>
  <c r="N185" i="6" l="1"/>
  <c r="M185" i="6"/>
  <c r="L185" i="6"/>
  <c r="J185" i="6"/>
  <c r="N186" i="6" l="1"/>
  <c r="M186" i="6"/>
  <c r="L186" i="6"/>
  <c r="J186" i="6"/>
  <c r="N187" i="6" l="1"/>
  <c r="M187" i="6"/>
  <c r="L187" i="6"/>
  <c r="J187" i="6"/>
  <c r="J190" i="6"/>
  <c r="L190" i="6"/>
  <c r="M190" i="6"/>
  <c r="N190" i="6"/>
  <c r="N188" i="6"/>
  <c r="M188" i="6"/>
  <c r="L188" i="6"/>
  <c r="J188" i="6"/>
  <c r="N189" i="6" l="1"/>
  <c r="M189" i="6"/>
  <c r="L189" i="6"/>
  <c r="J189" i="6"/>
  <c r="N192" i="6" l="1"/>
  <c r="M192" i="6"/>
  <c r="L192" i="6"/>
  <c r="J192" i="6"/>
  <c r="N191" i="6"/>
  <c r="M191" i="6"/>
  <c r="L191" i="6"/>
  <c r="J191" i="6"/>
  <c r="N193" i="6" l="1"/>
  <c r="M193" i="6"/>
  <c r="L193" i="6"/>
  <c r="J193" i="6"/>
  <c r="N194" i="6" l="1"/>
  <c r="M194" i="6"/>
  <c r="L194" i="6"/>
  <c r="J194" i="6"/>
  <c r="N195" i="6" l="1"/>
  <c r="M195" i="6"/>
  <c r="L195" i="6"/>
  <c r="J195" i="6"/>
  <c r="N196" i="6" l="1"/>
  <c r="M196" i="6"/>
  <c r="L196" i="6"/>
  <c r="J196" i="6"/>
  <c r="N197" i="6" l="1"/>
  <c r="M197" i="6"/>
  <c r="L197" i="6"/>
  <c r="J197" i="6"/>
  <c r="N198" i="6"/>
  <c r="M198" i="6"/>
  <c r="L198" i="6"/>
  <c r="J198" i="6"/>
  <c r="N199" i="6" l="1"/>
  <c r="M199" i="6"/>
  <c r="L199" i="6"/>
  <c r="J199" i="6"/>
  <c r="N200" i="6" l="1"/>
  <c r="M200" i="6"/>
  <c r="L200" i="6"/>
  <c r="J200" i="6"/>
  <c r="N201" i="6" l="1"/>
  <c r="M201" i="6"/>
  <c r="L201" i="6"/>
  <c r="J201" i="6"/>
  <c r="N202" i="6" l="1"/>
  <c r="M202" i="6"/>
  <c r="L202" i="6"/>
  <c r="J202" i="6"/>
  <c r="N203" i="6" l="1"/>
  <c r="M203" i="6"/>
  <c r="L203" i="6"/>
  <c r="J203" i="6"/>
  <c r="N205" i="6" l="1"/>
  <c r="M205" i="6"/>
  <c r="L205" i="6"/>
  <c r="J205" i="6"/>
  <c r="N204" i="6"/>
  <c r="M204" i="6"/>
  <c r="L204" i="6"/>
  <c r="J204" i="6"/>
  <c r="N207" i="6" l="1"/>
  <c r="M207" i="6"/>
  <c r="L207" i="6"/>
  <c r="J207" i="6"/>
  <c r="N206" i="6"/>
  <c r="M206" i="6"/>
  <c r="L206" i="6"/>
  <c r="J206" i="6"/>
  <c r="F2" i="7" l="1"/>
  <c r="E44" i="7" l="1"/>
  <c r="E43" i="7" s="1"/>
  <c r="E42" i="7" s="1"/>
  <c r="E41" i="7" s="1"/>
  <c r="E40" i="7" s="1"/>
  <c r="E39" i="7" s="1"/>
  <c r="E38" i="7" s="1"/>
  <c r="E37" i="7" s="1"/>
  <c r="E36" i="7" s="1"/>
  <c r="E35" i="7" s="1"/>
  <c r="E34" i="7" s="1"/>
  <c r="E33" i="7" s="1"/>
  <c r="E32" i="7" s="1"/>
  <c r="E31" i="7" s="1"/>
  <c r="E30" i="7" s="1"/>
  <c r="E29" i="7" s="1"/>
  <c r="E28" i="7" s="1"/>
  <c r="E27" i="7" s="1"/>
  <c r="E26" i="7" s="1"/>
  <c r="E25" i="7" s="1"/>
  <c r="E24" i="7" s="1"/>
  <c r="E23" i="7" s="1"/>
  <c r="E22" i="7" s="1"/>
  <c r="E21" i="7" s="1"/>
  <c r="E20" i="7" s="1"/>
  <c r="E19" i="7" s="1"/>
  <c r="E18" i="7" s="1"/>
  <c r="E17" i="7" s="1"/>
  <c r="E16" i="7" s="1"/>
  <c r="E15" i="7" s="1"/>
  <c r="E14" i="7" s="1"/>
  <c r="E13" i="7" s="1"/>
  <c r="E12" i="7" s="1"/>
  <c r="E11" i="7" s="1"/>
  <c r="E10" i="7" s="1"/>
  <c r="E9" i="7" s="1"/>
  <c r="E8" i="7" s="1"/>
  <c r="E7" i="7" s="1"/>
  <c r="E6" i="7" s="1"/>
  <c r="E5" i="7" s="1"/>
  <c r="E4" i="7" s="1"/>
  <c r="D35" i="7"/>
  <c r="D32" i="7"/>
  <c r="D16" i="7"/>
  <c r="D2" i="7" s="1"/>
  <c r="N209" i="6" l="1"/>
  <c r="M209" i="6"/>
  <c r="L209" i="6"/>
  <c r="J209" i="6"/>
  <c r="N208" i="6"/>
  <c r="M208" i="6"/>
  <c r="L208" i="6"/>
  <c r="J208" i="6"/>
  <c r="N210" i="6"/>
  <c r="M210" i="6"/>
  <c r="L210" i="6"/>
  <c r="J210" i="6"/>
  <c r="N211" i="6" l="1"/>
  <c r="M211" i="6"/>
  <c r="L211" i="6"/>
  <c r="J211" i="6"/>
  <c r="N212" i="6" l="1"/>
  <c r="M212" i="6"/>
  <c r="L212" i="6"/>
  <c r="J212" i="6"/>
  <c r="N213" i="6"/>
  <c r="M213" i="6"/>
  <c r="L213" i="6"/>
  <c r="J213" i="6"/>
  <c r="N214" i="6" l="1"/>
  <c r="M214" i="6"/>
  <c r="L214" i="6"/>
  <c r="J214" i="6"/>
  <c r="N215" i="6" l="1"/>
  <c r="M215" i="6"/>
  <c r="L215" i="6"/>
  <c r="J215" i="6"/>
  <c r="N216" i="6" l="1"/>
  <c r="M216" i="6"/>
  <c r="L216" i="6"/>
  <c r="J216" i="6"/>
  <c r="N217" i="6" l="1"/>
  <c r="M217" i="6"/>
  <c r="L217" i="6"/>
  <c r="J217" i="6"/>
  <c r="N218" i="6" l="1"/>
  <c r="M218" i="6"/>
  <c r="L218" i="6"/>
  <c r="J218" i="6"/>
  <c r="N219" i="6" l="1"/>
  <c r="M219" i="6"/>
  <c r="L219" i="6"/>
  <c r="J219" i="6"/>
  <c r="N220" i="6" l="1"/>
  <c r="M220" i="6"/>
  <c r="L220" i="6"/>
  <c r="J220" i="6"/>
  <c r="N221" i="6"/>
  <c r="M221" i="6"/>
  <c r="L221" i="6"/>
  <c r="J221" i="6"/>
  <c r="N222" i="6" l="1"/>
  <c r="M222" i="6"/>
  <c r="L222" i="6"/>
  <c r="J222" i="6"/>
  <c r="N224" i="6" l="1"/>
  <c r="M224" i="6"/>
  <c r="L224" i="6"/>
  <c r="J224" i="6"/>
  <c r="N223" i="6"/>
  <c r="M223" i="6"/>
  <c r="L223" i="6"/>
  <c r="J223" i="6"/>
  <c r="N225" i="6" l="1"/>
  <c r="M225" i="6"/>
  <c r="L225" i="6"/>
  <c r="J225" i="6"/>
  <c r="N226" i="6"/>
  <c r="M226" i="6"/>
  <c r="L226" i="6"/>
  <c r="J226" i="6"/>
  <c r="N227" i="6"/>
  <c r="M227" i="6"/>
  <c r="L227" i="6"/>
  <c r="J227" i="6"/>
  <c r="N228" i="6"/>
  <c r="M228" i="6"/>
  <c r="L228" i="6"/>
  <c r="J228" i="6"/>
  <c r="N229" i="6" l="1"/>
  <c r="M229" i="6"/>
  <c r="L229" i="6"/>
  <c r="J229" i="6"/>
  <c r="N230" i="6"/>
  <c r="M230" i="6"/>
  <c r="L230" i="6"/>
  <c r="J230" i="6"/>
  <c r="N231" i="6"/>
  <c r="M231" i="6"/>
  <c r="L231" i="6"/>
  <c r="J231" i="6"/>
  <c r="N232" i="6" l="1"/>
  <c r="M232" i="6"/>
  <c r="L232" i="6"/>
  <c r="J232" i="6"/>
  <c r="N233" i="6" l="1"/>
  <c r="M233" i="6"/>
  <c r="L233" i="6"/>
  <c r="J233" i="6"/>
  <c r="N234" i="6" l="1"/>
  <c r="M234" i="6"/>
  <c r="L234" i="6"/>
  <c r="J234" i="6"/>
  <c r="N235" i="6" l="1"/>
  <c r="M235" i="6"/>
  <c r="L235" i="6"/>
  <c r="J235" i="6"/>
  <c r="N236" i="6" l="1"/>
  <c r="M236" i="6"/>
  <c r="L236" i="6"/>
  <c r="J236" i="6"/>
  <c r="N237" i="6"/>
  <c r="M237" i="6"/>
  <c r="L237" i="6"/>
  <c r="J237" i="6"/>
  <c r="N238" i="6" l="1"/>
  <c r="M238" i="6"/>
  <c r="L238" i="6"/>
  <c r="J238" i="6"/>
  <c r="N239" i="6"/>
  <c r="M239" i="6"/>
  <c r="L239" i="6"/>
  <c r="J239" i="6"/>
  <c r="N240" i="6" l="1"/>
  <c r="M240" i="6"/>
  <c r="L240" i="6"/>
  <c r="J240" i="6"/>
  <c r="N241" i="6" l="1"/>
  <c r="M241" i="6"/>
  <c r="L241" i="6"/>
  <c r="J241" i="6"/>
  <c r="N242" i="6" l="1"/>
  <c r="M242" i="6"/>
  <c r="L242" i="6"/>
  <c r="J242" i="6"/>
  <c r="N243" i="6" l="1"/>
  <c r="M243" i="6"/>
  <c r="L243" i="6"/>
  <c r="J243" i="6"/>
  <c r="N244" i="6" l="1"/>
  <c r="M244" i="6"/>
  <c r="L244" i="6"/>
  <c r="J244" i="6"/>
  <c r="N245" i="6" l="1"/>
  <c r="M245" i="6"/>
  <c r="L245" i="6"/>
  <c r="J245" i="6"/>
  <c r="N246" i="6" l="1"/>
  <c r="M246" i="6"/>
  <c r="L246" i="6"/>
  <c r="J246" i="6"/>
  <c r="N247" i="6" l="1"/>
  <c r="M247" i="6"/>
  <c r="L247" i="6"/>
  <c r="J247" i="6"/>
  <c r="N248" i="6" l="1"/>
  <c r="M248" i="6"/>
  <c r="L248" i="6"/>
  <c r="J248" i="6"/>
  <c r="N249" i="6" l="1"/>
  <c r="M249" i="6"/>
  <c r="L249" i="6"/>
  <c r="J249" i="6"/>
  <c r="N250" i="6" l="1"/>
  <c r="M250" i="6"/>
  <c r="L250" i="6"/>
  <c r="J250" i="6"/>
  <c r="N251" i="6" l="1"/>
  <c r="M251" i="6"/>
  <c r="L251" i="6"/>
  <c r="J251" i="6"/>
  <c r="N253" i="6" l="1"/>
  <c r="M253" i="6"/>
  <c r="L253" i="6"/>
  <c r="J253" i="6"/>
  <c r="N252" i="6"/>
  <c r="M252" i="6"/>
  <c r="L252" i="6"/>
  <c r="J252" i="6"/>
  <c r="N254" i="6" l="1"/>
  <c r="M254" i="6"/>
  <c r="L254" i="6"/>
  <c r="J254" i="6"/>
  <c r="N255" i="6" l="1"/>
  <c r="M255" i="6"/>
  <c r="L255" i="6"/>
  <c r="J255" i="6"/>
  <c r="N256" i="6" l="1"/>
  <c r="M256" i="6"/>
  <c r="L256" i="6"/>
  <c r="J256" i="6"/>
  <c r="N257" i="6" l="1"/>
  <c r="M257" i="6"/>
  <c r="L257" i="6"/>
  <c r="J257" i="6"/>
  <c r="N258" i="6" l="1"/>
  <c r="M258" i="6"/>
  <c r="L258" i="6"/>
  <c r="J258" i="6"/>
  <c r="N260" i="6" l="1"/>
  <c r="M260" i="6"/>
  <c r="L260" i="6"/>
  <c r="J260" i="6"/>
  <c r="N259" i="6"/>
  <c r="M259" i="6"/>
  <c r="L259" i="6"/>
  <c r="J259" i="6"/>
  <c r="N261" i="6" l="1"/>
  <c r="M261" i="6"/>
  <c r="L261" i="6"/>
  <c r="J261" i="6"/>
  <c r="N263" i="6" l="1"/>
  <c r="M263" i="6"/>
  <c r="L263" i="6"/>
  <c r="J263" i="6"/>
  <c r="N262" i="6"/>
  <c r="M262" i="6"/>
  <c r="L262" i="6"/>
  <c r="J262" i="6"/>
  <c r="N265" i="6" l="1"/>
  <c r="M265" i="6"/>
  <c r="L265" i="6"/>
  <c r="J265" i="6"/>
  <c r="N264" i="6"/>
  <c r="M264" i="6"/>
  <c r="L264" i="6"/>
  <c r="J264" i="6"/>
  <c r="N266" i="6" l="1"/>
  <c r="M266" i="6"/>
  <c r="L266" i="6"/>
  <c r="J266" i="6"/>
  <c r="N267" i="6"/>
  <c r="M267" i="6"/>
  <c r="L267" i="6"/>
  <c r="J267" i="6"/>
  <c r="N268" i="6" l="1"/>
  <c r="M268" i="6"/>
  <c r="L268" i="6"/>
  <c r="J268" i="6"/>
  <c r="N270" i="6" l="1"/>
  <c r="M270" i="6"/>
  <c r="L270" i="6"/>
  <c r="J270" i="6"/>
  <c r="N269" i="6"/>
  <c r="M269" i="6"/>
  <c r="L269" i="6"/>
  <c r="J269" i="6"/>
  <c r="N271" i="6" l="1"/>
  <c r="M271" i="6"/>
  <c r="L271" i="6"/>
  <c r="J271" i="6"/>
  <c r="N272" i="6"/>
  <c r="M272" i="6"/>
  <c r="L272" i="6"/>
  <c r="J272" i="6"/>
  <c r="N274" i="6" l="1"/>
  <c r="M274" i="6"/>
  <c r="L274" i="6"/>
  <c r="J274" i="6"/>
  <c r="N273" i="6"/>
  <c r="M273" i="6"/>
  <c r="L273" i="6"/>
  <c r="J273" i="6"/>
  <c r="N275" i="6" l="1"/>
  <c r="M275" i="6"/>
  <c r="L275" i="6"/>
  <c r="J275" i="6"/>
  <c r="N276" i="6" l="1"/>
  <c r="M276" i="6"/>
  <c r="L276" i="6"/>
  <c r="J276" i="6"/>
  <c r="N277" i="6" l="1"/>
  <c r="M277" i="6"/>
  <c r="L277" i="6"/>
  <c r="J277" i="6"/>
  <c r="N278" i="6" l="1"/>
  <c r="M278" i="6"/>
  <c r="L278" i="6"/>
  <c r="J278" i="6"/>
  <c r="J279" i="6"/>
  <c r="L279" i="6"/>
  <c r="M279" i="6"/>
  <c r="N279" i="6"/>
  <c r="N280" i="6" l="1"/>
  <c r="M280" i="6"/>
  <c r="L280" i="6"/>
  <c r="J280" i="6"/>
  <c r="N281" i="6" l="1"/>
  <c r="M281" i="6"/>
  <c r="L281" i="6"/>
  <c r="J281" i="6"/>
  <c r="N282" i="6" l="1"/>
  <c r="M282" i="6"/>
  <c r="L282" i="6"/>
  <c r="J282" i="6"/>
  <c r="N283" i="6" l="1"/>
  <c r="M283" i="6"/>
  <c r="L283" i="6"/>
  <c r="J283" i="6"/>
  <c r="N284" i="6"/>
  <c r="M284" i="6"/>
  <c r="L284" i="6"/>
  <c r="J284" i="6"/>
  <c r="N285" i="6" l="1"/>
  <c r="M285" i="6"/>
  <c r="L285" i="6"/>
  <c r="J285" i="6"/>
  <c r="N286" i="6" l="1"/>
  <c r="M286" i="6"/>
  <c r="L286" i="6"/>
  <c r="J286" i="6"/>
  <c r="N287" i="6" l="1"/>
  <c r="M287" i="6"/>
  <c r="L287" i="6"/>
  <c r="J287" i="6"/>
  <c r="N288" i="6"/>
  <c r="M288" i="6"/>
  <c r="L288" i="6"/>
  <c r="J288" i="6"/>
  <c r="N289" i="6" l="1"/>
  <c r="M289" i="6"/>
  <c r="L289" i="6"/>
  <c r="J289" i="6"/>
  <c r="N290" i="6" l="1"/>
  <c r="M290" i="6"/>
  <c r="L290" i="6"/>
  <c r="J290" i="6"/>
  <c r="N291" i="6"/>
  <c r="M291" i="6"/>
  <c r="L291" i="6"/>
  <c r="J291" i="6"/>
  <c r="N292" i="6"/>
  <c r="M292" i="6"/>
  <c r="L292" i="6"/>
  <c r="J292" i="6"/>
  <c r="N293" i="6" l="1"/>
  <c r="M293" i="6"/>
  <c r="L293" i="6"/>
  <c r="J293" i="6"/>
  <c r="N294" i="6"/>
  <c r="M294" i="6"/>
  <c r="L294" i="6"/>
  <c r="J294" i="6"/>
  <c r="N295" i="6" l="1"/>
  <c r="M295" i="6"/>
  <c r="L295" i="6"/>
  <c r="J295" i="6"/>
  <c r="N296" i="6" l="1"/>
  <c r="M296" i="6"/>
  <c r="L296" i="6"/>
  <c r="J296" i="6"/>
  <c r="N297" i="6" l="1"/>
  <c r="M297" i="6"/>
  <c r="L297" i="6"/>
  <c r="J297" i="6"/>
  <c r="N298" i="6" l="1"/>
  <c r="M298" i="6"/>
  <c r="L298" i="6"/>
  <c r="J298" i="6"/>
  <c r="N299" i="6" l="1"/>
  <c r="M299" i="6"/>
  <c r="L299" i="6"/>
  <c r="J299" i="6"/>
  <c r="N300" i="6"/>
  <c r="M300" i="6"/>
  <c r="L300" i="6"/>
  <c r="J300" i="6"/>
  <c r="N301" i="6" l="1"/>
  <c r="M301" i="6"/>
  <c r="L301" i="6"/>
  <c r="J301" i="6"/>
  <c r="N302" i="6" l="1"/>
  <c r="M302" i="6"/>
  <c r="L302" i="6"/>
  <c r="J302" i="6"/>
  <c r="N303" i="6" l="1"/>
  <c r="M303" i="6"/>
  <c r="L303" i="6"/>
  <c r="J303" i="6"/>
  <c r="N304" i="6"/>
  <c r="M304" i="6"/>
  <c r="L304" i="6"/>
  <c r="J304" i="6"/>
  <c r="N306" i="6" l="1"/>
  <c r="M306" i="6"/>
  <c r="L306" i="6"/>
  <c r="J306" i="6"/>
  <c r="N307" i="6"/>
  <c r="M307" i="6"/>
  <c r="L307" i="6"/>
  <c r="J307" i="6"/>
  <c r="N305" i="6"/>
  <c r="M305" i="6"/>
  <c r="L305" i="6"/>
  <c r="J305" i="6"/>
  <c r="N308" i="6" l="1"/>
  <c r="M308" i="6"/>
  <c r="L308" i="6"/>
  <c r="J308" i="6"/>
  <c r="N309" i="6" l="1"/>
  <c r="M309" i="6"/>
  <c r="L309" i="6"/>
  <c r="J309" i="6"/>
  <c r="N310" i="6" l="1"/>
  <c r="M310" i="6"/>
  <c r="L310" i="6"/>
  <c r="J310" i="6"/>
  <c r="N311" i="6"/>
  <c r="M311" i="6"/>
  <c r="L311" i="6"/>
  <c r="J311" i="6"/>
  <c r="N312" i="6" l="1"/>
  <c r="M312" i="6"/>
  <c r="L312" i="6"/>
  <c r="J312" i="6"/>
  <c r="N313" i="6" l="1"/>
  <c r="M313" i="6"/>
  <c r="L313" i="6"/>
  <c r="J313" i="6"/>
  <c r="N314" i="6" l="1"/>
  <c r="M314" i="6"/>
  <c r="L314" i="6"/>
  <c r="J314" i="6"/>
  <c r="N315" i="6" l="1"/>
  <c r="M315" i="6"/>
  <c r="L315" i="6"/>
  <c r="J315" i="6"/>
  <c r="N316" i="6" l="1"/>
  <c r="M316" i="6"/>
  <c r="L316" i="6"/>
  <c r="J316" i="6"/>
  <c r="N317" i="6" l="1"/>
  <c r="M317" i="6"/>
  <c r="L317" i="6"/>
  <c r="J317" i="6"/>
  <c r="N319" i="6"/>
  <c r="M319" i="6"/>
  <c r="L319" i="6"/>
  <c r="J319" i="6"/>
  <c r="N318" i="6"/>
  <c r="M318" i="6"/>
  <c r="L318" i="6"/>
  <c r="J318" i="6"/>
  <c r="N320" i="6" l="1"/>
  <c r="M320" i="6"/>
  <c r="L320" i="6"/>
  <c r="J320" i="6"/>
  <c r="N321" i="6" l="1"/>
  <c r="M321" i="6"/>
  <c r="L321" i="6"/>
  <c r="J321" i="6"/>
  <c r="N323" i="6" l="1"/>
  <c r="M323" i="6"/>
  <c r="L323" i="6"/>
  <c r="J323" i="6"/>
  <c r="N322" i="6"/>
  <c r="M322" i="6"/>
  <c r="L322" i="6"/>
  <c r="J322" i="6"/>
  <c r="N324" i="6" l="1"/>
  <c r="M324" i="6"/>
  <c r="L324" i="6"/>
  <c r="J324" i="6"/>
  <c r="N325" i="6" l="1"/>
  <c r="M325" i="6"/>
  <c r="L325" i="6"/>
  <c r="J325" i="6"/>
  <c r="N326" i="6" l="1"/>
  <c r="M326" i="6"/>
  <c r="L326" i="6"/>
  <c r="J326" i="6"/>
  <c r="N327" i="6"/>
  <c r="M327" i="6"/>
  <c r="L327" i="6"/>
  <c r="J327" i="6"/>
  <c r="N328" i="6"/>
  <c r="M328" i="6"/>
  <c r="L328" i="6"/>
  <c r="J328" i="6"/>
  <c r="N330" i="6" l="1"/>
  <c r="M330" i="6"/>
  <c r="L330" i="6"/>
  <c r="J330" i="6"/>
  <c r="N329" i="6"/>
  <c r="M329" i="6"/>
  <c r="L329" i="6"/>
  <c r="J329" i="6"/>
  <c r="N331" i="6" l="1"/>
  <c r="M331" i="6"/>
  <c r="L331" i="6"/>
  <c r="J331" i="6"/>
  <c r="N332" i="6" l="1"/>
  <c r="M332" i="6"/>
  <c r="L332" i="6"/>
  <c r="J332" i="6"/>
  <c r="N333" i="6" l="1"/>
  <c r="M333" i="6"/>
  <c r="L333" i="6"/>
  <c r="J333" i="6"/>
  <c r="N334" i="6" l="1"/>
  <c r="M334" i="6"/>
  <c r="L334" i="6"/>
  <c r="J334" i="6"/>
  <c r="N335" i="6" l="1"/>
  <c r="M335" i="6"/>
  <c r="L335" i="6"/>
  <c r="J335" i="6"/>
  <c r="N336" i="6"/>
  <c r="M336" i="6"/>
  <c r="L336" i="6"/>
  <c r="J336" i="6"/>
  <c r="N337" i="6" l="1"/>
  <c r="M337" i="6"/>
  <c r="L337" i="6"/>
  <c r="J337" i="6"/>
  <c r="N338" i="6" l="1"/>
  <c r="M338" i="6"/>
  <c r="L338" i="6"/>
  <c r="J338" i="6"/>
  <c r="N339" i="6" l="1"/>
  <c r="M339" i="6"/>
  <c r="L339" i="6"/>
  <c r="J339" i="6"/>
  <c r="N340" i="6" l="1"/>
  <c r="M340" i="6"/>
  <c r="L340" i="6"/>
  <c r="J340" i="6"/>
  <c r="N342" i="6" l="1"/>
  <c r="M342" i="6"/>
  <c r="L342" i="6"/>
  <c r="J342" i="6"/>
  <c r="N341" i="6"/>
  <c r="M341" i="6"/>
  <c r="L341" i="6"/>
  <c r="J341" i="6"/>
  <c r="N344" i="6" l="1"/>
  <c r="M344" i="6"/>
  <c r="L344" i="6"/>
  <c r="J344" i="6"/>
  <c r="N343" i="6"/>
  <c r="M343" i="6"/>
  <c r="L343" i="6"/>
  <c r="J343" i="6"/>
  <c r="N345" i="6" l="1"/>
  <c r="M345" i="6"/>
  <c r="L345" i="6"/>
  <c r="J345" i="6"/>
  <c r="N346" i="6" l="1"/>
  <c r="M346" i="6"/>
  <c r="L346" i="6"/>
  <c r="J346" i="6"/>
  <c r="N347" i="6" l="1"/>
  <c r="M347" i="6"/>
  <c r="L347" i="6"/>
  <c r="J347" i="6"/>
  <c r="N348" i="6"/>
  <c r="M348" i="6"/>
  <c r="L348" i="6"/>
  <c r="J348" i="6"/>
  <c r="N349" i="6" l="1"/>
  <c r="M349" i="6"/>
  <c r="L349" i="6"/>
  <c r="J349" i="6"/>
  <c r="N351" i="6" l="1"/>
  <c r="M351" i="6"/>
  <c r="L351" i="6"/>
  <c r="J351" i="6"/>
  <c r="N350" i="6"/>
  <c r="M350" i="6"/>
  <c r="L350" i="6"/>
  <c r="J350" i="6"/>
  <c r="N352" i="6" l="1"/>
  <c r="M352" i="6"/>
  <c r="L352" i="6"/>
  <c r="J352" i="6"/>
  <c r="N353" i="6" l="1"/>
  <c r="M353" i="6"/>
  <c r="L353" i="6"/>
  <c r="J353" i="6"/>
  <c r="N354" i="6" l="1"/>
  <c r="M354" i="6"/>
  <c r="L354" i="6"/>
  <c r="J354" i="6"/>
  <c r="N355" i="6" l="1"/>
  <c r="M355" i="6"/>
  <c r="L355" i="6"/>
  <c r="J355" i="6"/>
  <c r="N356" i="6"/>
  <c r="M356" i="6"/>
  <c r="L356" i="6"/>
  <c r="J356" i="6"/>
  <c r="N357" i="6" l="1"/>
  <c r="M357" i="6"/>
  <c r="L357" i="6"/>
  <c r="J357" i="6"/>
  <c r="N358" i="6" l="1"/>
  <c r="M358" i="6"/>
  <c r="L358" i="6"/>
  <c r="J358" i="6"/>
  <c r="N359" i="6" l="1"/>
  <c r="M359" i="6"/>
  <c r="L359" i="6"/>
  <c r="J359" i="6"/>
  <c r="N360" i="6" l="1"/>
  <c r="M360" i="6"/>
  <c r="L360" i="6"/>
  <c r="J360" i="6"/>
  <c r="N361" i="6"/>
  <c r="M361" i="6"/>
  <c r="L361" i="6"/>
  <c r="J361" i="6"/>
  <c r="N362" i="6" l="1"/>
  <c r="M362" i="6"/>
  <c r="L362" i="6"/>
  <c r="J362" i="6"/>
  <c r="N363" i="6" l="1"/>
  <c r="M363" i="6"/>
  <c r="L363" i="6"/>
  <c r="J363" i="6"/>
  <c r="N364" i="6" l="1"/>
  <c r="M364" i="6"/>
  <c r="L364" i="6"/>
  <c r="J364" i="6"/>
  <c r="N365" i="6" l="1"/>
  <c r="M365" i="6"/>
  <c r="L365" i="6"/>
  <c r="J365" i="6"/>
  <c r="N366" i="6" l="1"/>
  <c r="M366" i="6"/>
  <c r="L366" i="6"/>
  <c r="J366" i="6"/>
  <c r="N367" i="6" l="1"/>
  <c r="M367" i="6"/>
  <c r="L367" i="6"/>
  <c r="J367" i="6"/>
  <c r="N368" i="6" l="1"/>
  <c r="M368" i="6"/>
  <c r="L368" i="6"/>
  <c r="J368" i="6"/>
  <c r="N369" i="6" l="1"/>
  <c r="M369" i="6"/>
  <c r="L369" i="6"/>
  <c r="J369" i="6"/>
  <c r="N370" i="6" l="1"/>
  <c r="M370" i="6"/>
  <c r="L370" i="6"/>
  <c r="J370" i="6"/>
  <c r="N372" i="6" l="1"/>
  <c r="M372" i="6"/>
  <c r="L372" i="6"/>
  <c r="J372" i="6"/>
  <c r="N374" i="6"/>
  <c r="M374" i="6"/>
  <c r="L374" i="6"/>
  <c r="J374" i="6"/>
  <c r="N373" i="6"/>
  <c r="M373" i="6"/>
  <c r="L373" i="6"/>
  <c r="J373" i="6"/>
  <c r="N371" i="6" l="1"/>
  <c r="M371" i="6"/>
  <c r="L371" i="6"/>
  <c r="J371" i="6"/>
  <c r="N375" i="6" l="1"/>
  <c r="M375" i="6"/>
  <c r="L375" i="6"/>
  <c r="J375" i="6"/>
  <c r="N377" i="6" l="1"/>
  <c r="M377" i="6"/>
  <c r="L377" i="6"/>
  <c r="J377" i="6"/>
  <c r="N376" i="6"/>
  <c r="M376" i="6"/>
  <c r="L376" i="6"/>
  <c r="J376" i="6"/>
  <c r="N378" i="6" l="1"/>
  <c r="M378" i="6"/>
  <c r="L378" i="6"/>
  <c r="J378" i="6"/>
  <c r="N379" i="6" l="1"/>
  <c r="M379" i="6"/>
  <c r="L379" i="6"/>
  <c r="J379" i="6"/>
  <c r="N382" i="6" l="1"/>
  <c r="M382" i="6"/>
  <c r="L382" i="6"/>
  <c r="J382" i="6"/>
  <c r="N381" i="6"/>
  <c r="M381" i="6"/>
  <c r="L381" i="6"/>
  <c r="J381" i="6"/>
  <c r="N380" i="6"/>
  <c r="M380" i="6"/>
  <c r="L380" i="6"/>
  <c r="J380" i="6"/>
  <c r="N383" i="6" l="1"/>
  <c r="M383" i="6"/>
  <c r="L383" i="6"/>
  <c r="J383" i="6"/>
  <c r="N385" i="6" l="1"/>
  <c r="M385" i="6"/>
  <c r="L385" i="6"/>
  <c r="J385" i="6"/>
  <c r="N384" i="6"/>
  <c r="M384" i="6"/>
  <c r="L384" i="6"/>
  <c r="J384" i="6"/>
  <c r="N386" i="6" l="1"/>
  <c r="M386" i="6"/>
  <c r="L386" i="6"/>
  <c r="J386" i="6"/>
  <c r="N387" i="6" l="1"/>
  <c r="M387" i="6"/>
  <c r="L387" i="6"/>
  <c r="J387" i="6"/>
  <c r="N388" i="6" l="1"/>
  <c r="M388" i="6"/>
  <c r="L388" i="6"/>
  <c r="J388" i="6"/>
  <c r="N389" i="6" l="1"/>
  <c r="M389" i="6"/>
  <c r="L389" i="6"/>
  <c r="J389" i="6"/>
  <c r="N390" i="6" l="1"/>
  <c r="M390" i="6"/>
  <c r="L390" i="6"/>
  <c r="J390" i="6"/>
  <c r="N392" i="6"/>
  <c r="M392" i="6"/>
  <c r="L392" i="6"/>
  <c r="J392" i="6"/>
  <c r="N391" i="6"/>
  <c r="M391" i="6"/>
  <c r="L391" i="6"/>
  <c r="J391" i="6"/>
  <c r="N393" i="6" l="1"/>
  <c r="M393" i="6"/>
  <c r="L393" i="6"/>
  <c r="J393" i="6"/>
  <c r="N394" i="6" l="1"/>
  <c r="M394" i="6"/>
  <c r="L394" i="6"/>
  <c r="J394" i="6"/>
  <c r="N395" i="6" l="1"/>
  <c r="M395" i="6"/>
  <c r="L395" i="6"/>
  <c r="J395" i="6"/>
  <c r="N397" i="6" l="1"/>
  <c r="M397" i="6"/>
  <c r="L397" i="6"/>
  <c r="J397" i="6"/>
  <c r="N396" i="6"/>
  <c r="M396" i="6"/>
  <c r="L396" i="6"/>
  <c r="J396" i="6"/>
  <c r="N398" i="6" l="1"/>
  <c r="M398" i="6"/>
  <c r="L398" i="6"/>
  <c r="J398" i="6"/>
  <c r="N400" i="6" l="1"/>
  <c r="M400" i="6"/>
  <c r="L400" i="6"/>
  <c r="J400" i="6"/>
  <c r="N399" i="6"/>
  <c r="M399" i="6"/>
  <c r="L399" i="6"/>
  <c r="J399" i="6"/>
  <c r="N401" i="6" l="1"/>
  <c r="M401" i="6"/>
  <c r="L401" i="6"/>
  <c r="J401" i="6"/>
  <c r="N402" i="6"/>
  <c r="M402" i="6"/>
  <c r="L402" i="6"/>
  <c r="J402" i="6"/>
  <c r="N403" i="6"/>
  <c r="M403" i="6"/>
  <c r="L403" i="6"/>
  <c r="J403" i="6"/>
  <c r="N404" i="6" l="1"/>
  <c r="M404" i="6"/>
  <c r="L404" i="6"/>
  <c r="J404" i="6"/>
  <c r="N405" i="6"/>
  <c r="M405" i="6"/>
  <c r="L405" i="6"/>
  <c r="J405" i="6"/>
  <c r="N406" i="6"/>
  <c r="M406" i="6"/>
  <c r="L406" i="6"/>
  <c r="J406" i="6"/>
  <c r="N407" i="6" l="1"/>
  <c r="M407" i="6"/>
  <c r="L407" i="6"/>
  <c r="J407" i="6"/>
  <c r="N408" i="6" l="1"/>
  <c r="M408" i="6"/>
  <c r="L408" i="6"/>
  <c r="J408" i="6"/>
  <c r="J409" i="6"/>
  <c r="L409" i="6"/>
  <c r="M409" i="6"/>
  <c r="N409" i="6"/>
  <c r="N411" i="6" l="1"/>
  <c r="M411" i="6"/>
  <c r="L411" i="6"/>
  <c r="J411" i="6"/>
  <c r="N410" i="6"/>
  <c r="M410" i="6"/>
  <c r="L410" i="6"/>
  <c r="J410" i="6"/>
  <c r="N413" i="6" l="1"/>
  <c r="M413" i="6"/>
  <c r="L413" i="6"/>
  <c r="J413" i="6"/>
  <c r="N412" i="6"/>
  <c r="M412" i="6"/>
  <c r="L412" i="6"/>
  <c r="J412" i="6"/>
  <c r="N414" i="6" l="1"/>
  <c r="M414" i="6"/>
  <c r="L414" i="6"/>
  <c r="J414" i="6"/>
  <c r="N415" i="6" l="1"/>
  <c r="M415" i="6"/>
  <c r="L415" i="6"/>
  <c r="J415" i="6"/>
  <c r="N416" i="6" l="1"/>
  <c r="M416" i="6"/>
  <c r="L416" i="6"/>
  <c r="J416" i="6"/>
  <c r="N417" i="6"/>
  <c r="M417" i="6"/>
  <c r="L417" i="6"/>
  <c r="J417" i="6"/>
  <c r="N419" i="6" l="1"/>
  <c r="M419" i="6"/>
  <c r="L419" i="6"/>
  <c r="J419" i="6"/>
  <c r="N418" i="6"/>
  <c r="M418" i="6"/>
  <c r="L418" i="6"/>
  <c r="J418" i="6"/>
  <c r="N420" i="6" l="1"/>
  <c r="M420" i="6"/>
  <c r="L420" i="6"/>
  <c r="J420" i="6"/>
  <c r="N421" i="6"/>
  <c r="M421" i="6"/>
  <c r="L421" i="6"/>
  <c r="J421" i="6"/>
  <c r="G495" i="6" l="1"/>
  <c r="G494" i="6" l="1"/>
  <c r="G493" i="6" s="1"/>
  <c r="H495" i="6"/>
  <c r="N422" i="6"/>
  <c r="M422" i="6"/>
  <c r="L422" i="6"/>
  <c r="J422" i="6"/>
  <c r="N423" i="6"/>
  <c r="M423" i="6"/>
  <c r="L423" i="6"/>
  <c r="J423" i="6"/>
  <c r="H493" i="6" l="1"/>
  <c r="G492" i="6"/>
  <c r="H494" i="6"/>
  <c r="N424" i="6"/>
  <c r="M424" i="6"/>
  <c r="L424" i="6"/>
  <c r="J424" i="6"/>
  <c r="N425" i="6"/>
  <c r="M425" i="6"/>
  <c r="L425" i="6"/>
  <c r="J425" i="6"/>
  <c r="H492" i="6" l="1"/>
  <c r="G491" i="6"/>
  <c r="N426" i="6"/>
  <c r="M426" i="6"/>
  <c r="L426" i="6"/>
  <c r="J426" i="6"/>
  <c r="N427" i="6"/>
  <c r="M427" i="6"/>
  <c r="L427" i="6"/>
  <c r="J427" i="6"/>
  <c r="N429" i="6"/>
  <c r="M429" i="6"/>
  <c r="L429" i="6"/>
  <c r="J429" i="6"/>
  <c r="N428" i="6"/>
  <c r="M428" i="6"/>
  <c r="L428" i="6"/>
  <c r="J428" i="6"/>
  <c r="H491" i="6" l="1"/>
  <c r="G490" i="6"/>
  <c r="N430" i="6"/>
  <c r="M430" i="6"/>
  <c r="L430" i="6"/>
  <c r="J430" i="6"/>
  <c r="N433" i="6"/>
  <c r="M433" i="6"/>
  <c r="L433" i="6"/>
  <c r="J433" i="6"/>
  <c r="N432" i="6"/>
  <c r="M432" i="6"/>
  <c r="L432" i="6"/>
  <c r="J432" i="6"/>
  <c r="N431" i="6"/>
  <c r="M431" i="6"/>
  <c r="L431" i="6"/>
  <c r="J431" i="6"/>
  <c r="H490" i="6" l="1"/>
  <c r="G489" i="6"/>
  <c r="N435" i="6"/>
  <c r="M435" i="6"/>
  <c r="L435" i="6"/>
  <c r="J435" i="6"/>
  <c r="N434" i="6"/>
  <c r="M434" i="6"/>
  <c r="L434" i="6"/>
  <c r="J434" i="6"/>
  <c r="H489" i="6" l="1"/>
  <c r="G488" i="6"/>
  <c r="N436" i="6"/>
  <c r="M436" i="6"/>
  <c r="L436" i="6"/>
  <c r="J436" i="6"/>
  <c r="G487" i="6" l="1"/>
  <c r="H488" i="6"/>
  <c r="N437" i="6"/>
  <c r="M437" i="6"/>
  <c r="L437" i="6"/>
  <c r="J437" i="6"/>
  <c r="N438" i="6"/>
  <c r="M438" i="6"/>
  <c r="L438" i="6"/>
  <c r="J438" i="6"/>
  <c r="H487" i="6" l="1"/>
  <c r="G486" i="6"/>
  <c r="N439" i="6"/>
  <c r="M439" i="6"/>
  <c r="L439" i="6"/>
  <c r="J439" i="6"/>
  <c r="N440" i="6"/>
  <c r="M440" i="6"/>
  <c r="L440" i="6"/>
  <c r="J440" i="6"/>
  <c r="H486" i="6" l="1"/>
  <c r="G485" i="6"/>
  <c r="B444" i="6"/>
  <c r="N441" i="6"/>
  <c r="M441" i="6"/>
  <c r="L441" i="6"/>
  <c r="J441" i="6"/>
  <c r="N442" i="6"/>
  <c r="M442" i="6"/>
  <c r="L442" i="6"/>
  <c r="J442" i="6"/>
  <c r="H485" i="6" l="1"/>
  <c r="G484" i="6"/>
  <c r="N443" i="6"/>
  <c r="M443" i="6"/>
  <c r="L443" i="6"/>
  <c r="J443" i="6"/>
  <c r="H484" i="6" l="1"/>
  <c r="G483" i="6"/>
  <c r="J447" i="6"/>
  <c r="L447" i="6"/>
  <c r="M447" i="6"/>
  <c r="N447" i="6"/>
  <c r="J444" i="6"/>
  <c r="L444" i="6"/>
  <c r="M444" i="6"/>
  <c r="N444" i="6"/>
  <c r="J449" i="6"/>
  <c r="L449" i="6"/>
  <c r="M449" i="6"/>
  <c r="N449" i="6"/>
  <c r="J448" i="6"/>
  <c r="L448" i="6"/>
  <c r="M448" i="6"/>
  <c r="N448" i="6"/>
  <c r="J446" i="6"/>
  <c r="L446" i="6"/>
  <c r="M446" i="6"/>
  <c r="N446" i="6"/>
  <c r="J445" i="6"/>
  <c r="L445" i="6"/>
  <c r="M445" i="6"/>
  <c r="N445" i="6"/>
  <c r="H483" i="6" l="1"/>
  <c r="G482" i="6"/>
  <c r="J450" i="6"/>
  <c r="L450" i="6"/>
  <c r="M450" i="6"/>
  <c r="N450" i="6"/>
  <c r="J451" i="6"/>
  <c r="L451" i="6"/>
  <c r="M451" i="6"/>
  <c r="N451" i="6"/>
  <c r="H482" i="6" l="1"/>
  <c r="G481" i="6"/>
  <c r="J452" i="6"/>
  <c r="L452" i="6"/>
  <c r="M452" i="6"/>
  <c r="N452" i="6"/>
  <c r="J453" i="6"/>
  <c r="L453" i="6"/>
  <c r="M453" i="6"/>
  <c r="N453" i="6"/>
  <c r="G480" i="6" l="1"/>
  <c r="H481" i="6"/>
  <c r="J454" i="6"/>
  <c r="L454" i="6"/>
  <c r="M454" i="6"/>
  <c r="N454" i="6"/>
  <c r="H480" i="6" l="1"/>
  <c r="G479" i="6"/>
  <c r="J455" i="6"/>
  <c r="L455" i="6"/>
  <c r="M455" i="6"/>
  <c r="N455" i="6"/>
  <c r="H479" i="6" l="1"/>
  <c r="G478" i="6"/>
  <c r="J488" i="6"/>
  <c r="L488" i="6"/>
  <c r="M488" i="6"/>
  <c r="N488" i="6"/>
  <c r="J495" i="6"/>
  <c r="J494" i="6"/>
  <c r="J493" i="6"/>
  <c r="J492" i="6"/>
  <c r="J491" i="6"/>
  <c r="J490" i="6"/>
  <c r="J489" i="6"/>
  <c r="J487" i="6"/>
  <c r="J486" i="6"/>
  <c r="J485" i="6"/>
  <c r="J484" i="6"/>
  <c r="J483" i="6"/>
  <c r="J482" i="6"/>
  <c r="J481" i="6"/>
  <c r="J480" i="6"/>
  <c r="J479" i="6"/>
  <c r="J478" i="6"/>
  <c r="J477" i="6"/>
  <c r="J476" i="6"/>
  <c r="J475" i="6"/>
  <c r="J474" i="6"/>
  <c r="J473" i="6"/>
  <c r="J472" i="6"/>
  <c r="J471" i="6"/>
  <c r="J470" i="6"/>
  <c r="J469" i="6"/>
  <c r="J468" i="6"/>
  <c r="J467" i="6"/>
  <c r="J466" i="6"/>
  <c r="J465" i="6"/>
  <c r="J464" i="6"/>
  <c r="J463" i="6"/>
  <c r="J462" i="6"/>
  <c r="J461" i="6"/>
  <c r="J460" i="6"/>
  <c r="J459" i="6"/>
  <c r="J458" i="6"/>
  <c r="J457" i="6"/>
  <c r="J456" i="6"/>
  <c r="L495" i="6"/>
  <c r="M495" i="6"/>
  <c r="N495" i="6"/>
  <c r="L494" i="6"/>
  <c r="M494" i="6"/>
  <c r="N494" i="6"/>
  <c r="L493" i="6"/>
  <c r="M493" i="6"/>
  <c r="N493" i="6"/>
  <c r="L492" i="6"/>
  <c r="M492" i="6"/>
  <c r="N492" i="6"/>
  <c r="L491" i="6"/>
  <c r="M491" i="6"/>
  <c r="N491" i="6"/>
  <c r="L490" i="6"/>
  <c r="M490" i="6"/>
  <c r="N490" i="6"/>
  <c r="L489" i="6"/>
  <c r="M489" i="6"/>
  <c r="N489" i="6"/>
  <c r="L487" i="6"/>
  <c r="M487" i="6"/>
  <c r="N487" i="6"/>
  <c r="L486" i="6"/>
  <c r="M486" i="6"/>
  <c r="N486" i="6"/>
  <c r="L485" i="6"/>
  <c r="M485" i="6"/>
  <c r="N485" i="6"/>
  <c r="L484" i="6"/>
  <c r="M484" i="6"/>
  <c r="N484" i="6"/>
  <c r="L483" i="6"/>
  <c r="M483" i="6"/>
  <c r="N483" i="6"/>
  <c r="L482" i="6"/>
  <c r="M482" i="6"/>
  <c r="N482" i="6"/>
  <c r="L481" i="6"/>
  <c r="M481" i="6"/>
  <c r="N481" i="6"/>
  <c r="L480" i="6"/>
  <c r="M480" i="6"/>
  <c r="N480" i="6"/>
  <c r="L479" i="6"/>
  <c r="M479" i="6"/>
  <c r="N479" i="6"/>
  <c r="L478" i="6"/>
  <c r="M478" i="6"/>
  <c r="N478" i="6"/>
  <c r="L477" i="6"/>
  <c r="M477" i="6"/>
  <c r="N477" i="6"/>
  <c r="L476" i="6"/>
  <c r="M476" i="6"/>
  <c r="N476" i="6"/>
  <c r="L475" i="6"/>
  <c r="M475" i="6"/>
  <c r="N475" i="6"/>
  <c r="L474" i="6"/>
  <c r="M474" i="6"/>
  <c r="N474" i="6"/>
  <c r="L473" i="6"/>
  <c r="M473" i="6"/>
  <c r="N473" i="6"/>
  <c r="L472" i="6"/>
  <c r="M472" i="6"/>
  <c r="N472" i="6"/>
  <c r="L471" i="6"/>
  <c r="M471" i="6"/>
  <c r="N471" i="6"/>
  <c r="L470" i="6"/>
  <c r="M470" i="6"/>
  <c r="N470" i="6"/>
  <c r="L469" i="6"/>
  <c r="M469" i="6"/>
  <c r="N469" i="6"/>
  <c r="L468" i="6"/>
  <c r="M468" i="6"/>
  <c r="N468" i="6"/>
  <c r="L467" i="6"/>
  <c r="M467" i="6"/>
  <c r="N467" i="6"/>
  <c r="L466" i="6"/>
  <c r="M466" i="6"/>
  <c r="N466" i="6"/>
  <c r="L465" i="6"/>
  <c r="M465" i="6"/>
  <c r="N465" i="6"/>
  <c r="L464" i="6"/>
  <c r="M464" i="6"/>
  <c r="N464" i="6"/>
  <c r="L463" i="6"/>
  <c r="M463" i="6"/>
  <c r="N463" i="6"/>
  <c r="L462" i="6"/>
  <c r="M462" i="6"/>
  <c r="N462" i="6"/>
  <c r="L461" i="6"/>
  <c r="M461" i="6"/>
  <c r="N461" i="6"/>
  <c r="L460" i="6"/>
  <c r="M460" i="6"/>
  <c r="N460" i="6"/>
  <c r="L459" i="6"/>
  <c r="M459" i="6"/>
  <c r="N459" i="6"/>
  <c r="L458" i="6"/>
  <c r="M458" i="6"/>
  <c r="N458" i="6"/>
  <c r="L457" i="6"/>
  <c r="M457" i="6"/>
  <c r="N457" i="6"/>
  <c r="L456" i="6"/>
  <c r="M456" i="6"/>
  <c r="N456" i="6"/>
  <c r="H18" i="4"/>
  <c r="G18" i="4"/>
  <c r="A2" i="4"/>
  <c r="A3" i="4"/>
  <c r="A4" i="4"/>
  <c r="A5" i="4"/>
  <c r="A6" i="4" s="1"/>
  <c r="A7" i="4" s="1"/>
  <c r="A8" i="4" s="1"/>
  <c r="A9" i="4" s="1"/>
  <c r="A10" i="4" s="1"/>
  <c r="A11" i="4" s="1"/>
  <c r="A12" i="4" s="1"/>
  <c r="A13" i="4" s="1"/>
  <c r="A14" i="4" s="1"/>
  <c r="A15" i="4" s="1"/>
  <c r="A16" i="4" s="1"/>
  <c r="A17" i="4" s="1"/>
  <c r="A18" i="4" s="1"/>
  <c r="D29" i="3"/>
  <c r="G30" i="3" s="1"/>
  <c r="E29" i="3"/>
  <c r="A29" i="3"/>
  <c r="B29" i="3" s="1"/>
  <c r="A2" i="3"/>
  <c r="A3" i="3"/>
  <c r="A4" i="3"/>
  <c r="A5" i="3"/>
  <c r="A6" i="3"/>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H478" i="6" l="1"/>
  <c r="G477" i="6"/>
  <c r="H477" i="6" l="1"/>
  <c r="G476" i="6"/>
  <c r="G475" i="6" l="1"/>
  <c r="H476" i="6"/>
  <c r="H475" i="6" l="1"/>
  <c r="G474" i="6"/>
  <c r="H474" i="6" l="1"/>
  <c r="G473" i="6"/>
  <c r="H473" i="6" l="1"/>
  <c r="G472" i="6"/>
  <c r="H472" i="6" l="1"/>
  <c r="G471" i="6"/>
  <c r="H471" i="6" l="1"/>
  <c r="G470" i="6"/>
  <c r="H470" i="6" l="1"/>
  <c r="G469" i="6"/>
  <c r="G468" i="6" l="1"/>
  <c r="H469" i="6"/>
  <c r="H468" i="6" l="1"/>
  <c r="G467" i="6"/>
  <c r="H467" i="6" l="1"/>
  <c r="G466" i="6"/>
  <c r="H466" i="6" l="1"/>
  <c r="G465" i="6"/>
  <c r="G464" i="6" l="1"/>
  <c r="H465" i="6"/>
  <c r="G463" i="6" l="1"/>
  <c r="H464" i="6"/>
  <c r="G462" i="6" l="1"/>
  <c r="H463" i="6"/>
  <c r="H462" i="6" l="1"/>
  <c r="G461" i="6"/>
  <c r="H461" i="6" l="1"/>
  <c r="G460" i="6"/>
  <c r="H460" i="6" l="1"/>
  <c r="G459" i="6"/>
  <c r="G458" i="6" l="1"/>
  <c r="H459" i="6"/>
  <c r="G457" i="6" l="1"/>
  <c r="H458" i="6"/>
  <c r="H457" i="6" l="1"/>
  <c r="G456" i="6"/>
  <c r="H456" i="6" l="1"/>
  <c r="G455" i="6"/>
  <c r="H455" i="6" l="1"/>
  <c r="G454" i="6"/>
  <c r="H454" i="6" l="1"/>
  <c r="G453" i="6"/>
  <c r="H453" i="6" l="1"/>
  <c r="G452" i="6"/>
  <c r="G451" i="6" l="1"/>
  <c r="H452" i="6"/>
  <c r="H451" i="6" l="1"/>
  <c r="G450" i="6"/>
  <c r="H450" i="6" l="1"/>
  <c r="G449" i="6"/>
  <c r="H449" i="6" l="1"/>
  <c r="G448" i="6"/>
  <c r="H448" i="6" l="1"/>
  <c r="G447" i="6"/>
  <c r="H447" i="6" l="1"/>
  <c r="G446" i="6"/>
  <c r="G445" i="6" l="1"/>
  <c r="H446" i="6"/>
  <c r="H445" i="6" l="1"/>
  <c r="G444" i="6"/>
  <c r="H444" i="6" l="1"/>
  <c r="G443" i="6"/>
  <c r="G442" i="6" l="1"/>
  <c r="H443" i="6"/>
  <c r="H442" i="6" l="1"/>
  <c r="G441" i="6"/>
  <c r="H441" i="6" l="1"/>
  <c r="G440" i="6"/>
  <c r="H440" i="6" l="1"/>
  <c r="G439" i="6"/>
  <c r="H439" i="6" l="1"/>
  <c r="G438" i="6"/>
  <c r="G437" i="6" l="1"/>
  <c r="H438" i="6"/>
  <c r="H437" i="6" l="1"/>
  <c r="G436" i="6"/>
  <c r="H436" i="6" l="1"/>
  <c r="G435" i="6"/>
  <c r="G434" i="6" l="1"/>
  <c r="H435" i="6"/>
  <c r="G433" i="6" l="1"/>
  <c r="H434" i="6"/>
  <c r="H433" i="6" l="1"/>
  <c r="G432" i="6"/>
  <c r="H432" i="6" l="1"/>
  <c r="G431" i="6"/>
  <c r="H431" i="6" l="1"/>
  <c r="G430" i="6"/>
  <c r="H430" i="6" l="1"/>
  <c r="G429" i="6"/>
  <c r="H429" i="6" l="1"/>
  <c r="G428" i="6"/>
  <c r="H428" i="6" l="1"/>
  <c r="G427" i="6"/>
  <c r="H427" i="6" l="1"/>
  <c r="G426" i="6"/>
  <c r="H426" i="6" l="1"/>
  <c r="G425" i="6"/>
  <c r="H425" i="6" l="1"/>
  <c r="G424" i="6"/>
  <c r="H424" i="6" l="1"/>
  <c r="G423" i="6"/>
  <c r="G422" i="6" l="1"/>
  <c r="H423" i="6"/>
  <c r="G421" i="6" l="1"/>
  <c r="H422" i="6"/>
  <c r="H421" i="6" l="1"/>
  <c r="G420" i="6"/>
  <c r="H420" i="6" l="1"/>
  <c r="G419" i="6"/>
  <c r="H419" i="6" l="1"/>
  <c r="G418" i="6"/>
  <c r="H418" i="6" l="1"/>
  <c r="G417" i="6"/>
  <c r="H417" i="6" l="1"/>
  <c r="G416" i="6"/>
  <c r="G415" i="6" l="1"/>
  <c r="H416" i="6"/>
  <c r="G414" i="6" l="1"/>
  <c r="H415" i="6"/>
  <c r="H414" i="6" l="1"/>
  <c r="G413" i="6"/>
  <c r="H413" i="6" l="1"/>
  <c r="G412" i="6"/>
  <c r="H412" i="6" l="1"/>
  <c r="G411" i="6"/>
  <c r="G410" i="6" l="1"/>
  <c r="H411" i="6"/>
  <c r="G409" i="6" l="1"/>
  <c r="H410" i="6"/>
  <c r="H409" i="6" l="1"/>
  <c r="G408" i="6"/>
  <c r="H408" i="6" l="1"/>
  <c r="G407" i="6"/>
  <c r="H407" i="6" l="1"/>
  <c r="G406" i="6"/>
  <c r="H406" i="6" l="1"/>
  <c r="G405" i="6"/>
  <c r="G404" i="6" l="1"/>
  <c r="H405" i="6"/>
  <c r="G403" i="6" l="1"/>
  <c r="H404" i="6"/>
  <c r="H403" i="6" l="1"/>
  <c r="G402" i="6"/>
  <c r="H402" i="6" l="1"/>
  <c r="G401" i="6"/>
  <c r="H401" i="6" l="1"/>
  <c r="G400" i="6"/>
  <c r="H400" i="6" l="1"/>
  <c r="G399" i="6"/>
  <c r="H399" i="6" l="1"/>
  <c r="G398" i="6"/>
  <c r="G397" i="6" l="1"/>
  <c r="H398" i="6"/>
  <c r="H397" i="6" l="1"/>
  <c r="G396" i="6"/>
  <c r="H396" i="6" l="1"/>
  <c r="G395" i="6"/>
  <c r="H395" i="6" l="1"/>
  <c r="G394" i="6"/>
  <c r="H394" i="6" l="1"/>
  <c r="G393" i="6"/>
  <c r="H393" i="6" l="1"/>
  <c r="G392" i="6"/>
  <c r="G391" i="6" l="1"/>
  <c r="H392" i="6"/>
  <c r="G390" i="6" l="1"/>
  <c r="H391" i="6"/>
  <c r="H390" i="6" l="1"/>
  <c r="G389" i="6"/>
  <c r="H389" i="6" l="1"/>
  <c r="G388" i="6"/>
  <c r="H388" i="6" l="1"/>
  <c r="G387" i="6"/>
  <c r="H387" i="6" l="1"/>
  <c r="G386" i="6"/>
  <c r="G385" i="6" l="1"/>
  <c r="H386" i="6"/>
  <c r="G384" i="6" l="1"/>
  <c r="H385" i="6"/>
  <c r="H384" i="6" l="1"/>
  <c r="G383" i="6"/>
  <c r="H383" i="6" l="1"/>
  <c r="G382" i="6"/>
  <c r="H382" i="6" l="1"/>
  <c r="G381" i="6"/>
  <c r="H381" i="6" l="1"/>
  <c r="G380" i="6"/>
  <c r="H380" i="6" l="1"/>
  <c r="G379" i="6"/>
  <c r="H379" i="6" l="1"/>
  <c r="G378" i="6"/>
  <c r="H378" i="6" l="1"/>
  <c r="G377" i="6"/>
  <c r="H377" i="6" l="1"/>
  <c r="G376" i="6"/>
  <c r="H376" i="6" l="1"/>
  <c r="G375" i="6"/>
  <c r="H375" i="6" l="1"/>
  <c r="G374" i="6"/>
  <c r="G373" i="6" l="1"/>
  <c r="H374" i="6"/>
  <c r="H373" i="6" l="1"/>
  <c r="G372" i="6"/>
  <c r="G371" i="6" l="1"/>
  <c r="H372" i="6"/>
  <c r="H371" i="6" l="1"/>
  <c r="G370" i="6"/>
  <c r="H370" i="6" l="1"/>
  <c r="G369" i="6"/>
  <c r="H369" i="6" l="1"/>
  <c r="G368" i="6"/>
  <c r="G367" i="6" l="1"/>
  <c r="H368" i="6"/>
  <c r="G366" i="6" l="1"/>
  <c r="H367" i="6"/>
  <c r="G365" i="6" l="1"/>
  <c r="H366" i="6"/>
  <c r="H365" i="6" l="1"/>
  <c r="G364" i="6"/>
  <c r="H364" i="6" l="1"/>
  <c r="G363" i="6"/>
  <c r="G362" i="6" l="1"/>
  <c r="H363" i="6"/>
  <c r="G361" i="6" l="1"/>
  <c r="H362" i="6"/>
  <c r="H361" i="6" l="1"/>
  <c r="G360" i="6"/>
  <c r="H360" i="6" l="1"/>
  <c r="G359" i="6"/>
  <c r="H359" i="6" l="1"/>
  <c r="G358" i="6"/>
  <c r="H358" i="6" l="1"/>
  <c r="G357" i="6"/>
  <c r="H357" i="6" l="1"/>
  <c r="G356" i="6"/>
  <c r="G355" i="6" l="1"/>
  <c r="H356" i="6"/>
  <c r="G354" i="6" l="1"/>
  <c r="H355" i="6"/>
  <c r="H354" i="6" l="1"/>
  <c r="G353" i="6"/>
  <c r="H353" i="6" l="1"/>
  <c r="G352" i="6"/>
  <c r="H352" i="6" l="1"/>
  <c r="G351" i="6"/>
  <c r="H351" i="6" l="1"/>
  <c r="G350" i="6"/>
  <c r="G349" i="6" l="1"/>
  <c r="H350" i="6"/>
  <c r="H349" i="6" l="1"/>
  <c r="G348" i="6"/>
  <c r="H348" i="6" l="1"/>
  <c r="G347" i="6"/>
  <c r="H347" i="6" l="1"/>
  <c r="G346" i="6"/>
  <c r="H346" i="6" l="1"/>
  <c r="G345" i="6"/>
  <c r="H345" i="6" l="1"/>
  <c r="G344" i="6"/>
  <c r="G343" i="6" l="1"/>
  <c r="H344" i="6"/>
  <c r="H343" i="6" l="1"/>
  <c r="G342" i="6"/>
  <c r="H342" i="6" l="1"/>
  <c r="G341" i="6"/>
  <c r="H341" i="6" l="1"/>
  <c r="G340" i="6"/>
  <c r="H340" i="6" l="1"/>
  <c r="G339" i="6"/>
  <c r="H339" i="6" l="1"/>
  <c r="G338" i="6"/>
  <c r="G337" i="6" l="1"/>
  <c r="H338" i="6"/>
  <c r="H337" i="6" l="1"/>
  <c r="G336" i="6"/>
  <c r="H336" i="6" l="1"/>
  <c r="G335" i="6"/>
  <c r="H335" i="6" l="1"/>
  <c r="G334" i="6"/>
  <c r="H334" i="6" l="1"/>
  <c r="G333" i="6"/>
  <c r="H333" i="6" l="1"/>
  <c r="G332" i="6"/>
  <c r="G331" i="6" l="1"/>
  <c r="H332" i="6"/>
  <c r="H331" i="6" l="1"/>
  <c r="G330" i="6"/>
  <c r="H330" i="6" l="1"/>
  <c r="G329" i="6"/>
  <c r="H329" i="6" l="1"/>
  <c r="G328" i="6"/>
  <c r="H328" i="6" l="1"/>
  <c r="G327" i="6"/>
  <c r="H327" i="6" l="1"/>
  <c r="G326" i="6"/>
  <c r="G325" i="6" l="1"/>
  <c r="H326" i="6"/>
  <c r="H325" i="6" l="1"/>
  <c r="G324" i="6"/>
  <c r="H324" i="6" l="1"/>
  <c r="G323" i="6"/>
  <c r="H323" i="6" l="1"/>
  <c r="G322" i="6"/>
  <c r="H322" i="6" l="1"/>
  <c r="G321" i="6"/>
  <c r="H321" i="6" l="1"/>
  <c r="G320" i="6"/>
  <c r="G319" i="6" l="1"/>
  <c r="H320" i="6"/>
  <c r="H319" i="6" l="1"/>
  <c r="G318" i="6"/>
  <c r="H318" i="6" l="1"/>
  <c r="G317" i="6"/>
  <c r="H317" i="6" l="1"/>
  <c r="G316" i="6"/>
  <c r="H316" i="6" l="1"/>
  <c r="G315" i="6"/>
  <c r="H315" i="6" l="1"/>
  <c r="G314" i="6"/>
  <c r="G313" i="6" l="1"/>
  <c r="H314" i="6"/>
  <c r="G312" i="6" l="1"/>
  <c r="H313" i="6"/>
  <c r="G311" i="6" l="1"/>
  <c r="H312" i="6"/>
  <c r="G310" i="6" l="1"/>
  <c r="H311" i="6"/>
  <c r="H310" i="6" l="1"/>
  <c r="G309" i="6"/>
  <c r="H309" i="6" l="1"/>
  <c r="G308" i="6"/>
  <c r="G307" i="6" l="1"/>
  <c r="H308" i="6"/>
  <c r="H307" i="6" l="1"/>
  <c r="G306" i="6"/>
  <c r="H306" i="6" l="1"/>
  <c r="G305" i="6"/>
  <c r="H305" i="6" l="1"/>
  <c r="G304" i="6"/>
  <c r="H304" i="6" l="1"/>
  <c r="G303" i="6"/>
  <c r="H303" i="6" l="1"/>
  <c r="G302" i="6"/>
  <c r="G301" i="6" l="1"/>
  <c r="H302" i="6"/>
  <c r="G300" i="6" l="1"/>
  <c r="H301" i="6"/>
  <c r="H300" i="6" l="1"/>
  <c r="G299" i="6"/>
  <c r="H299" i="6" l="1"/>
  <c r="G298" i="6"/>
  <c r="H298" i="6" l="1"/>
  <c r="G297" i="6"/>
  <c r="H297" i="6" l="1"/>
  <c r="G296" i="6"/>
  <c r="G295" i="6" l="1"/>
  <c r="H296" i="6"/>
  <c r="H295" i="6" l="1"/>
  <c r="G294" i="6"/>
  <c r="H294" i="6" l="1"/>
  <c r="G293" i="6"/>
  <c r="H293" i="6" l="1"/>
  <c r="G292" i="6"/>
  <c r="H292" i="6" l="1"/>
  <c r="G291" i="6"/>
  <c r="H291" i="6" l="1"/>
  <c r="G290" i="6"/>
  <c r="G289" i="6" l="1"/>
  <c r="H290" i="6"/>
  <c r="H289" i="6" l="1"/>
  <c r="G288" i="6"/>
  <c r="H288" i="6" l="1"/>
  <c r="G287" i="6"/>
  <c r="H287" i="6" l="1"/>
  <c r="G286" i="6"/>
  <c r="H286" i="6" l="1"/>
  <c r="G285" i="6"/>
  <c r="H285" i="6" l="1"/>
  <c r="G284" i="6"/>
  <c r="H284" i="6" l="1"/>
  <c r="G283" i="6"/>
  <c r="G282" i="6" l="1"/>
  <c r="H283" i="6"/>
  <c r="H282" i="6" l="1"/>
  <c r="G281" i="6"/>
  <c r="H281" i="6" l="1"/>
  <c r="G280" i="6"/>
  <c r="H280" i="6" l="1"/>
  <c r="G279" i="6"/>
  <c r="H279" i="6" l="1"/>
  <c r="G278" i="6"/>
  <c r="H278" i="6" l="1"/>
  <c r="G277" i="6"/>
  <c r="H277" i="6" l="1"/>
  <c r="G276" i="6"/>
  <c r="H276" i="6" l="1"/>
  <c r="G275" i="6"/>
  <c r="H275" i="6" l="1"/>
  <c r="G274" i="6"/>
  <c r="G273" i="6" l="1"/>
  <c r="H274" i="6"/>
  <c r="G272" i="6" l="1"/>
  <c r="H273" i="6"/>
  <c r="H272" i="6" l="1"/>
  <c r="G271" i="6"/>
  <c r="H271" i="6" l="1"/>
  <c r="G270" i="6"/>
  <c r="H270" i="6" l="1"/>
  <c r="G269" i="6"/>
  <c r="H269" i="6" l="1"/>
  <c r="G268" i="6"/>
  <c r="H268" i="6" l="1"/>
  <c r="G267" i="6"/>
  <c r="H267" i="6" l="1"/>
  <c r="G266" i="6"/>
  <c r="G265" i="6" l="1"/>
  <c r="H266" i="6"/>
  <c r="H265" i="6" l="1"/>
  <c r="G264" i="6"/>
  <c r="H264" i="6" l="1"/>
  <c r="G263" i="6"/>
  <c r="H263" i="6" l="1"/>
  <c r="G262" i="6"/>
  <c r="H262" i="6" l="1"/>
  <c r="G261" i="6"/>
  <c r="H261" i="6" l="1"/>
  <c r="G260" i="6"/>
  <c r="G259" i="6" l="1"/>
  <c r="H260" i="6"/>
  <c r="H259" i="6" l="1"/>
  <c r="G258" i="6"/>
  <c r="H258" i="6" l="1"/>
  <c r="G257" i="6"/>
  <c r="H257" i="6" l="1"/>
  <c r="G256" i="6"/>
  <c r="H256" i="6" l="1"/>
  <c r="G255" i="6"/>
  <c r="H255" i="6" l="1"/>
  <c r="G254" i="6"/>
  <c r="G253" i="6" l="1"/>
  <c r="H254" i="6"/>
  <c r="H253" i="6" l="1"/>
  <c r="G252" i="6"/>
  <c r="H252" i="6" l="1"/>
  <c r="G251" i="6"/>
  <c r="H251" i="6" l="1"/>
  <c r="G250" i="6"/>
  <c r="H250" i="6" l="1"/>
  <c r="G249" i="6"/>
  <c r="H249" i="6" l="1"/>
  <c r="G248" i="6"/>
  <c r="G247" i="6" l="1"/>
  <c r="H248" i="6"/>
  <c r="H247" i="6" l="1"/>
  <c r="G246" i="6"/>
  <c r="H246" i="6" l="1"/>
  <c r="G245" i="6"/>
  <c r="H245" i="6" l="1"/>
  <c r="G244" i="6"/>
  <c r="H244" i="6" l="1"/>
  <c r="G243" i="6"/>
  <c r="H243" i="6" l="1"/>
  <c r="G242" i="6"/>
  <c r="G241" i="6" l="1"/>
  <c r="H242" i="6"/>
  <c r="H241" i="6" l="1"/>
  <c r="G240" i="6"/>
  <c r="H240" i="6" l="1"/>
  <c r="G239" i="6"/>
  <c r="H239" i="6" l="1"/>
  <c r="G238" i="6"/>
  <c r="H238" i="6" l="1"/>
  <c r="G237" i="6"/>
  <c r="H237" i="6" l="1"/>
  <c r="G236" i="6"/>
  <c r="G235" i="6" l="1"/>
  <c r="H236" i="6"/>
  <c r="H235" i="6" l="1"/>
  <c r="G234" i="6"/>
  <c r="H234" i="6" l="1"/>
  <c r="G233" i="6"/>
  <c r="H233" i="6" l="1"/>
  <c r="G232" i="6"/>
  <c r="H232" i="6" l="1"/>
  <c r="G231" i="6"/>
  <c r="H231" i="6" l="1"/>
  <c r="G230" i="6"/>
  <c r="G229" i="6" l="1"/>
  <c r="H230" i="6"/>
  <c r="H229" i="6" l="1"/>
  <c r="G228" i="6"/>
  <c r="H228" i="6" l="1"/>
  <c r="G227" i="6"/>
  <c r="H227" i="6" l="1"/>
  <c r="G226" i="6"/>
  <c r="H226" i="6" l="1"/>
  <c r="G225" i="6"/>
  <c r="H225" i="6" l="1"/>
  <c r="G224" i="6"/>
  <c r="G223" i="6" l="1"/>
  <c r="H224" i="6"/>
  <c r="H223" i="6" l="1"/>
  <c r="G222" i="6"/>
  <c r="H222" i="6" l="1"/>
  <c r="G221" i="6"/>
  <c r="H221" i="6" l="1"/>
  <c r="G220" i="6"/>
  <c r="H220" i="6" l="1"/>
  <c r="G219" i="6"/>
  <c r="H219" i="6" l="1"/>
  <c r="G218" i="6"/>
  <c r="G217" i="6" l="1"/>
  <c r="H218" i="6"/>
  <c r="H217" i="6" l="1"/>
  <c r="G216" i="6"/>
  <c r="H216" i="6" l="1"/>
  <c r="G215" i="6"/>
  <c r="H215" i="6" l="1"/>
  <c r="G214" i="6"/>
  <c r="H214" i="6" l="1"/>
  <c r="G213" i="6"/>
  <c r="H213" i="6" l="1"/>
  <c r="G212" i="6"/>
  <c r="G211" i="6" l="1"/>
  <c r="H212" i="6"/>
  <c r="H211" i="6" l="1"/>
  <c r="G210" i="6"/>
  <c r="H210" i="6" l="1"/>
  <c r="G209" i="6"/>
  <c r="H209" i="6" l="1"/>
  <c r="G208" i="6"/>
  <c r="H208" i="6" l="1"/>
  <c r="G207" i="6"/>
  <c r="H207" i="6" l="1"/>
  <c r="G206" i="6"/>
  <c r="G205" i="6" l="1"/>
  <c r="H206" i="6"/>
  <c r="G204" i="6" l="1"/>
  <c r="H205" i="6"/>
  <c r="H204" i="6" l="1"/>
  <c r="G203" i="6"/>
  <c r="G202" i="6" l="1"/>
  <c r="H203" i="6"/>
  <c r="H202" i="6" l="1"/>
  <c r="G201" i="6"/>
  <c r="H201" i="6" l="1"/>
  <c r="G200" i="6"/>
  <c r="G199" i="6" l="1"/>
  <c r="H200" i="6"/>
  <c r="H199" i="6" l="1"/>
  <c r="G198" i="6"/>
  <c r="G197" i="6" l="1"/>
  <c r="H198" i="6"/>
  <c r="H197" i="6" l="1"/>
  <c r="G196" i="6"/>
  <c r="H196" i="6" l="1"/>
  <c r="G195" i="6"/>
  <c r="H195" i="6" l="1"/>
  <c r="G194" i="6"/>
  <c r="G193" i="6" l="1"/>
  <c r="H194" i="6"/>
  <c r="H193" i="6" l="1"/>
  <c r="G192" i="6"/>
  <c r="H192" i="6" l="1"/>
  <c r="G191" i="6"/>
  <c r="H191" i="6" l="1"/>
  <c r="G190" i="6"/>
  <c r="H190" i="6" l="1"/>
  <c r="G189" i="6"/>
  <c r="H189" i="6" l="1"/>
  <c r="G188" i="6"/>
  <c r="G187" i="6" l="1"/>
  <c r="H188" i="6"/>
  <c r="H187" i="6" l="1"/>
  <c r="G186" i="6"/>
  <c r="H186" i="6" l="1"/>
  <c r="G185" i="6"/>
  <c r="H185" i="6" l="1"/>
  <c r="G184" i="6"/>
  <c r="H184" i="6" l="1"/>
  <c r="G183" i="6"/>
  <c r="H183" i="6" l="1"/>
  <c r="G182" i="6"/>
  <c r="G181" i="6" l="1"/>
  <c r="H182" i="6"/>
  <c r="H181" i="6" l="1"/>
  <c r="G180" i="6"/>
  <c r="H180" i="6" l="1"/>
  <c r="G179" i="6"/>
  <c r="H179" i="6" l="1"/>
  <c r="G178" i="6"/>
  <c r="H178" i="6" l="1"/>
  <c r="G177" i="6"/>
  <c r="H177" i="6" l="1"/>
  <c r="G176" i="6"/>
  <c r="G175" i="6" l="1"/>
  <c r="H176" i="6"/>
  <c r="H175" i="6" l="1"/>
  <c r="G174" i="6"/>
  <c r="H174" i="6" l="1"/>
  <c r="G173" i="6"/>
  <c r="H173" i="6" l="1"/>
  <c r="G172" i="6"/>
  <c r="H172" i="6" l="1"/>
  <c r="G171" i="6"/>
  <c r="H171" i="6" l="1"/>
  <c r="G170" i="6"/>
  <c r="G169" i="6" l="1"/>
  <c r="H170" i="6"/>
  <c r="H169" i="6" l="1"/>
  <c r="G168" i="6"/>
  <c r="H168" i="6" l="1"/>
  <c r="G167" i="6"/>
  <c r="H167" i="6" l="1"/>
  <c r="G166" i="6"/>
  <c r="H166" i="6" l="1"/>
  <c r="G165" i="6"/>
  <c r="G164" i="6" l="1"/>
  <c r="H165" i="6"/>
  <c r="G163" i="6" l="1"/>
  <c r="H164" i="6"/>
  <c r="G162" i="6" l="1"/>
  <c r="H163" i="6"/>
  <c r="H162" i="6" l="1"/>
  <c r="G161" i="6"/>
  <c r="H161" i="6" l="1"/>
  <c r="G160" i="6"/>
  <c r="H160" i="6" l="1"/>
  <c r="G159" i="6"/>
  <c r="G158" i="6" l="1"/>
  <c r="H159" i="6"/>
  <c r="H158" i="6" l="1"/>
  <c r="G157" i="6"/>
  <c r="H157" i="6" l="1"/>
  <c r="G156" i="6"/>
  <c r="H156" i="6" l="1"/>
  <c r="G155" i="6"/>
  <c r="H155" i="6" l="1"/>
  <c r="G154" i="6"/>
  <c r="G153" i="6" l="1"/>
  <c r="H154" i="6"/>
  <c r="H153" i="6" l="1"/>
  <c r="G152" i="6"/>
  <c r="G151" i="6" l="1"/>
  <c r="H152" i="6"/>
  <c r="H151" i="6" l="1"/>
  <c r="G150" i="6"/>
  <c r="H150" i="6" l="1"/>
  <c r="G149" i="6"/>
  <c r="H149" i="6" l="1"/>
  <c r="G148" i="6"/>
  <c r="G147" i="6" l="1"/>
  <c r="H148" i="6"/>
  <c r="G146" i="6" l="1"/>
  <c r="H147" i="6"/>
  <c r="G145" i="6" l="1"/>
  <c r="H146" i="6"/>
  <c r="H145" i="6" l="1"/>
  <c r="G144" i="6"/>
  <c r="H144" i="6" l="1"/>
  <c r="G143" i="6"/>
  <c r="H143" i="6" l="1"/>
  <c r="G142" i="6"/>
  <c r="H142" i="6" l="1"/>
  <c r="G141" i="6"/>
  <c r="H141" i="6" l="1"/>
  <c r="G140" i="6"/>
  <c r="G139" i="6" l="1"/>
  <c r="H140" i="6"/>
  <c r="H139" i="6" l="1"/>
  <c r="G138" i="6"/>
  <c r="H138" i="6" l="1"/>
  <c r="G137" i="6"/>
  <c r="H137" i="6" l="1"/>
  <c r="G136" i="6"/>
  <c r="H136" i="6" l="1"/>
  <c r="G135" i="6"/>
  <c r="H135" i="6" l="1"/>
  <c r="G134" i="6"/>
  <c r="G133" i="6" l="1"/>
  <c r="H134" i="6"/>
  <c r="H133" i="6" l="1"/>
  <c r="G132" i="6"/>
  <c r="H132" i="6" l="1"/>
  <c r="G131" i="6"/>
  <c r="H131" i="6" l="1"/>
  <c r="G130" i="6"/>
  <c r="H130" i="6" l="1"/>
  <c r="G129" i="6"/>
  <c r="H129" i="6" l="1"/>
  <c r="G128" i="6"/>
  <c r="G127" i="6" l="1"/>
  <c r="H128" i="6"/>
  <c r="H127" i="6" l="1"/>
  <c r="G126" i="6"/>
  <c r="H126" i="6" l="1"/>
  <c r="G125" i="6"/>
  <c r="H125" i="6" l="1"/>
  <c r="G124" i="6"/>
  <c r="H124" i="6" l="1"/>
  <c r="G123" i="6"/>
  <c r="H123" i="6" l="1"/>
  <c r="G122" i="6"/>
  <c r="G121" i="6" l="1"/>
  <c r="H122" i="6"/>
  <c r="H121" i="6" l="1"/>
  <c r="G120" i="6"/>
  <c r="H120" i="6" l="1"/>
  <c r="G119" i="6"/>
  <c r="H119" i="6" l="1"/>
  <c r="G118" i="6"/>
  <c r="H118" i="6" l="1"/>
  <c r="G117" i="6"/>
  <c r="H117" i="6" l="1"/>
  <c r="G116" i="6"/>
  <c r="H116" i="6" l="1"/>
  <c r="G115" i="6"/>
  <c r="H115" i="6" l="1"/>
  <c r="G114" i="6"/>
  <c r="H114" i="6" l="1"/>
  <c r="G113" i="6"/>
  <c r="H113" i="6" l="1"/>
  <c r="G112" i="6"/>
  <c r="H112" i="6" l="1"/>
  <c r="G111" i="6"/>
  <c r="H111" i="6" l="1"/>
  <c r="G110" i="6"/>
  <c r="G109" i="6" l="1"/>
  <c r="H110" i="6"/>
  <c r="G108" i="6" l="1"/>
  <c r="H109" i="6"/>
  <c r="H108" i="6" l="1"/>
  <c r="G107" i="6"/>
  <c r="H107" i="6" l="1"/>
  <c r="G106" i="6"/>
  <c r="G105" i="6" l="1"/>
  <c r="H106" i="6"/>
  <c r="H105" i="6" l="1"/>
  <c r="G104" i="6"/>
  <c r="G103" i="6" l="1"/>
  <c r="H104" i="6"/>
  <c r="H103" i="6" l="1"/>
  <c r="G102" i="6"/>
  <c r="H102" i="6" l="1"/>
  <c r="G101" i="6"/>
  <c r="G100" i="6" l="1"/>
  <c r="H101" i="6"/>
  <c r="H100" i="6" l="1"/>
  <c r="G99" i="6"/>
  <c r="H99" i="6" l="1"/>
  <c r="G98" i="6"/>
  <c r="G97" i="6" l="1"/>
  <c r="H98" i="6"/>
  <c r="H97" i="6" l="1"/>
  <c r="G96" i="6"/>
  <c r="H96" i="6" l="1"/>
  <c r="G95" i="6"/>
  <c r="G94" i="6" l="1"/>
  <c r="H95" i="6"/>
  <c r="H94" i="6" l="1"/>
  <c r="G93" i="6"/>
  <c r="H93" i="6" l="1"/>
  <c r="G92" i="6"/>
  <c r="G91" i="6" l="1"/>
  <c r="H92" i="6"/>
  <c r="H91" i="6" l="1"/>
  <c r="G90" i="6"/>
  <c r="H90" i="6" l="1"/>
  <c r="G89" i="6"/>
  <c r="H89" i="6" l="1"/>
  <c r="G88" i="6"/>
  <c r="G87" i="6" l="1"/>
  <c r="H88" i="6"/>
  <c r="H87" i="6" l="1"/>
  <c r="G86" i="6"/>
  <c r="G85" i="6" l="1"/>
  <c r="H86" i="6"/>
  <c r="H85" i="6" l="1"/>
  <c r="G84" i="6"/>
  <c r="H84" i="6" l="1"/>
  <c r="G83" i="6"/>
  <c r="H83" i="6" l="1"/>
  <c r="G82" i="6"/>
  <c r="G81" i="6" l="1"/>
  <c r="H82" i="6"/>
  <c r="H81" i="6" l="1"/>
  <c r="G80" i="6"/>
  <c r="G79" i="6" l="1"/>
  <c r="H80" i="6"/>
  <c r="H79" i="6" l="1"/>
  <c r="G78" i="6"/>
  <c r="H78" i="6" l="1"/>
  <c r="G77" i="6"/>
  <c r="H77" i="6" l="1"/>
  <c r="G76" i="6"/>
  <c r="H76" i="6" l="1"/>
  <c r="G75" i="6"/>
  <c r="H75" i="6" l="1"/>
  <c r="G74" i="6"/>
  <c r="G73" i="6" l="1"/>
  <c r="H74" i="6"/>
  <c r="H73" i="6" l="1"/>
  <c r="G72" i="6"/>
  <c r="H72" i="6" l="1"/>
  <c r="G71" i="6"/>
  <c r="H71" i="6" l="1"/>
  <c r="G70" i="6"/>
  <c r="H70" i="6" l="1"/>
  <c r="G69" i="6"/>
  <c r="H69" i="6" l="1"/>
  <c r="G68" i="6"/>
  <c r="G67" i="6" l="1"/>
  <c r="H68" i="6"/>
  <c r="H67" i="6" l="1"/>
  <c r="G66" i="6"/>
  <c r="H66" i="6" l="1"/>
  <c r="G65" i="6"/>
  <c r="G64" i="6" l="1"/>
  <c r="H65" i="6"/>
  <c r="H64" i="6" l="1"/>
  <c r="G63" i="6"/>
  <c r="H63" i="6" l="1"/>
  <c r="G62" i="6"/>
  <c r="G61" i="6" l="1"/>
  <c r="H62" i="6"/>
  <c r="H61" i="6" l="1"/>
  <c r="G60" i="6"/>
  <c r="H60" i="6" l="1"/>
  <c r="G59" i="6"/>
  <c r="H59" i="6" l="1"/>
  <c r="G58" i="6"/>
  <c r="H58" i="6" l="1"/>
  <c r="G57" i="6"/>
  <c r="H57" i="6" l="1"/>
  <c r="G56" i="6"/>
  <c r="H56" i="6" l="1"/>
  <c r="G55" i="6"/>
  <c r="H55" i="6" l="1"/>
  <c r="G54" i="6"/>
  <c r="H54" i="6" l="1"/>
  <c r="G53" i="6"/>
  <c r="H53" i="6" l="1"/>
  <c r="G52" i="6"/>
  <c r="H52" i="6" l="1"/>
  <c r="G51" i="6"/>
  <c r="H51" i="6" l="1"/>
  <c r="G50" i="6"/>
  <c r="G49" i="6" l="1"/>
  <c r="H50" i="6"/>
  <c r="H49" i="6" l="1"/>
  <c r="G48" i="6"/>
  <c r="H48" i="6" l="1"/>
  <c r="G47" i="6"/>
  <c r="H47" i="6" l="1"/>
  <c r="G46" i="6"/>
  <c r="G45" i="6" l="1"/>
  <c r="H46" i="6"/>
  <c r="H45" i="6" l="1"/>
  <c r="G44" i="6"/>
  <c r="H44" i="6" l="1"/>
  <c r="G43" i="6"/>
  <c r="G42" i="6" l="1"/>
  <c r="H43" i="6"/>
  <c r="H42" i="6" l="1"/>
  <c r="G41" i="6"/>
  <c r="G40" i="6" l="1"/>
  <c r="H41" i="6"/>
  <c r="H40" i="6" l="1"/>
  <c r="G39" i="6"/>
  <c r="H39" i="6" l="1"/>
  <c r="G38" i="6"/>
  <c r="H38" i="6" l="1"/>
  <c r="G37" i="6"/>
  <c r="H37" i="6" l="1"/>
  <c r="G36" i="6"/>
  <c r="H36" i="6" l="1"/>
  <c r="G35" i="6"/>
  <c r="H35" i="6" s="1"/>
</calcChain>
</file>

<file path=xl/comments1.xml><?xml version="1.0" encoding="utf-8"?>
<comments xmlns="http://schemas.openxmlformats.org/spreadsheetml/2006/main">
  <authors>
    <author>Joe M</author>
  </authors>
  <commentList>
    <comment ref="B892" authorId="0" shapeId="0">
      <text>
        <r>
          <rPr>
            <b/>
            <sz val="8"/>
            <color indexed="81"/>
            <rFont val="Tahoma"/>
            <family val="2"/>
          </rPr>
          <t>Joe M:</t>
        </r>
        <r>
          <rPr>
            <sz val="8"/>
            <color indexed="81"/>
            <rFont val="Tahoma"/>
            <family val="2"/>
          </rPr>
          <t xml:space="preserve">
The actual total was $241 in Australian dollars.  The total used for the log is the converted to USA dollars.  Used a 1 Aus dollar = $0.75 USA dollars, which was not exact, but about average at the time.</t>
        </r>
      </text>
    </comment>
    <comment ref="B893" authorId="0" shapeId="0">
      <text>
        <r>
          <rPr>
            <b/>
            <sz val="8"/>
            <color indexed="81"/>
            <rFont val="Tahoma"/>
            <family val="2"/>
          </rPr>
          <t>Joe M:</t>
        </r>
        <r>
          <rPr>
            <sz val="8"/>
            <color indexed="81"/>
            <rFont val="Tahoma"/>
            <family val="2"/>
          </rPr>
          <t xml:space="preserve">
The actual total was $78 in Australian dollars.  The total used for the log is the converted to USA dollars.  Used a 1 Aus dollar = $0.75 USA dollars, which was not exact, but about average at the time.</t>
        </r>
      </text>
    </comment>
    <comment ref="B894" authorId="0" shapeId="0">
      <text>
        <r>
          <rPr>
            <b/>
            <sz val="8"/>
            <color indexed="81"/>
            <rFont val="Tahoma"/>
            <family val="2"/>
          </rPr>
          <t>Joe M:</t>
        </r>
        <r>
          <rPr>
            <sz val="8"/>
            <color indexed="81"/>
            <rFont val="Tahoma"/>
            <family val="2"/>
          </rPr>
          <t xml:space="preserve">
The actual total was -$350 in Australian dollars.  The total used for the log is the converted to USA dollars.  Used a 1 Aus dollar = $0.75 USA dollars, which was not exact, but about average at the time.</t>
        </r>
      </text>
    </comment>
    <comment ref="B895" authorId="0" shapeId="0">
      <text>
        <r>
          <rPr>
            <b/>
            <sz val="8"/>
            <color indexed="81"/>
            <rFont val="Tahoma"/>
            <family val="2"/>
          </rPr>
          <t>Joe M:</t>
        </r>
        <r>
          <rPr>
            <sz val="8"/>
            <color indexed="81"/>
            <rFont val="Tahoma"/>
            <family val="2"/>
          </rPr>
          <t xml:space="preserve">
The actual total was -$101 in Australian dollars.  The total used for the log is the converted to USA dollars.  Used a 1 Aus dollar = $0.75 USA dollars, which was not exact, but about average at the time.</t>
        </r>
      </text>
    </comment>
    <comment ref="B896" authorId="0" shapeId="0">
      <text>
        <r>
          <rPr>
            <b/>
            <sz val="8"/>
            <color indexed="81"/>
            <rFont val="Tahoma"/>
            <family val="2"/>
          </rPr>
          <t>Joe M:</t>
        </r>
        <r>
          <rPr>
            <sz val="8"/>
            <color indexed="81"/>
            <rFont val="Tahoma"/>
            <family val="2"/>
          </rPr>
          <t xml:space="preserve">
The actual total was -$500 in Australian dollars.  The total used for the log is the converted to USA dollars.  Used a 1 Aus dollar = $0.75 USA dollars, which was not exact, but about average at the time.</t>
        </r>
      </text>
    </comment>
    <comment ref="B897" authorId="0" shapeId="0">
      <text>
        <r>
          <rPr>
            <b/>
            <sz val="8"/>
            <color indexed="81"/>
            <rFont val="Tahoma"/>
            <family val="2"/>
          </rPr>
          <t>Joe M:</t>
        </r>
        <r>
          <rPr>
            <sz val="8"/>
            <color indexed="81"/>
            <rFont val="Tahoma"/>
            <family val="2"/>
          </rPr>
          <t xml:space="preserve">
The actual total was -$166 in Australian dollars.  The total used for the log is the converted to USA dollars.  Used a 1 Aus dollar = $0.75 USA dollars, which was not exact, but about average at the time.</t>
        </r>
      </text>
    </comment>
  </commentList>
</comments>
</file>

<file path=xl/sharedStrings.xml><?xml version="1.0" encoding="utf-8"?>
<sst xmlns="http://schemas.openxmlformats.org/spreadsheetml/2006/main" count="6045" uniqueCount="1581">
  <si>
    <t>Date</t>
  </si>
  <si>
    <t>Activity</t>
  </si>
  <si>
    <t>Notes</t>
  </si>
  <si>
    <t>Location</t>
  </si>
  <si>
    <t>Poker</t>
  </si>
  <si>
    <t>Game</t>
  </si>
  <si>
    <t>No Limit Hold 'Em, $1-$2</t>
  </si>
  <si>
    <t>There were a ton of good hands at the table. I must have seen at least 30 hands of AA.  I got AA twice, KK 4 times, QQ 3 times, JJ once.  KK lost 3, QQ lost all.  Didn't think players were anything special.  I played bad and was down almost $400 and then worked to think and make better decisions.  Felt good to make a comeback.  Need to play that way from the start.</t>
  </si>
  <si>
    <t>Grand Victoria Casino Elgin</t>
  </si>
  <si>
    <t>Dealer call, $0.25-$0.25</t>
  </si>
  <si>
    <t>Dan Macahon</t>
  </si>
  <si>
    <t>goofed around, had fun.</t>
  </si>
  <si>
    <t>No Limit Hold 'Em, $2-$5</t>
  </si>
  <si>
    <t>Hammond Horseshoe</t>
  </si>
  <si>
    <t>Yes, I lost, but I thought I played very, very well.  I didn't get any cards and the one hand I got better than 88, UTG limped, I was next and went $20, 1 caller, then UTG made it $75.  He was playing tight, so I thought a long time and folded.  He had AA.  I felt good to be able to lay it down.  In Vegas I would have been all in and drawing dead.  One other hand of note.  I had KQ spades.  I limped, someone made it $20, I called.  Flop A (spade), J, x (spade).  Guy goes $45, one caller.  Easy call.  Turn is x.  Guy goes $105.  One caller.  I have nut spade draw and nut straight draw.  Getting 4-1 on my money, when I'm only a 3-1 to hit.  Hard to call for $105, but I think it was the right thing to do.  I call and no hit.  So of the $217 I lost, most ($170) was in that one hand.  I did not get AA, KK, JJ, 1010,99 or AK the entire night.  Got AQ once.  Never hit any trips.  I am not happy to lose, but I'm really not too disappointed.  If I can play like that all the time, I think I'll be ok.</t>
  </si>
  <si>
    <t>Virgil Payne</t>
  </si>
  <si>
    <t>was silly.</t>
  </si>
  <si>
    <t>Rockford, notre dame</t>
  </si>
  <si>
    <t>I honestly thought I played pretty well.  I got a bunch of playable hands early that either didn't hit or ran into bigger hands and within 20 min I was down over $100.  Stayed disciplined and patient and fought back to actually up about $50.  Whittled down to a few dollars up and I was about to leave when I got AK.  I bet and of course didn't hit.  Stayed a while longer to chase it back and never got it.</t>
  </si>
  <si>
    <t>Third hand of the night, disaster, lost my whole $300 buy in.  I hit top 2 and a guy called me with a flush draw, which hit.  Rebought for $200 and from there I thought I played pretty well and fought back.  Got a little anxious when I got a good hand and just pushed, when I probably could have made a little more money by betting a smaller amount.  But then again, can't find fault with winning a hand.  Need to recognize the fact that there are 1 or 2 hands every session that will make or break you.  Need to play every hand well.  Doesn't help to say "I played great the whole night except for 1 hand".  You have to play EVERY hand great.  The third hand.  I was button and got to limp with Q10 (along with about 4 others).  Flop was Q10x, 2 hearts.  Checked to cut off seat who goes $30.  I put him on a flush draw or AQ.  I made it $75, all fold, he calls.  Turn heart.  He checks.  I make it $75, he puts me all in.  I call.  He has nut flush.  I realize I made several mistakes.  I didn't reraise him enough on the flop to push him off hand.  Why would I bet on the turn?  Why would I call his reraise.  So 3 mistakes on one hand.</t>
  </si>
  <si>
    <t>Rockford, Dempster &amp; East Prairie</t>
  </si>
  <si>
    <t>The absolute worst disgusting day of cards.  Got almost nothing and what I did get, got crushed.  Got AA once, got $3 in blinds.  No KK or QQ or 1010 or 99.  Got JJ once and got crushed.  Had at least 4 people flop the absolute nuts against me when I had a very good hand.  A night I want to forget.</t>
  </si>
  <si>
    <t>I thought I played pretty good.  Pretty disciplined with a night of typical bad cards.  I need to play the first hand of the night.  I swear it always hits for me.  On the third hand, I'm on button and get to limp with QJ suited diamonds.  Flop is 10-5-3, w/2 diamonds.  Guy bets $10, I call.  Turn is x, guy bets $15, I call.  River is diamond, guy bets $25, I call.  He has K-x diamonds, so right off, I'm down $50.  Struggle and fight and get nothing rest of night until I'm at $97.  Get a "perfect storm" hand, I have A-10 in SB.  A guy playing very straight makes it $10.  I call.  Flop is 10-9-3.  I check, absolutely certain he's going to bet.  He goes $10, I call.  Turn is A.  I check, he goes $25.  I make it $55.  He calls.  River is 9.  I go all in for my last $22, he calls.  He has AQ.  I knew I had him.  Got lucky, but once a night, you get a perfect hand, just need to be in the hand and play it right.  So I escaped.  No AA, QQ or JJ.  KK once, got the blinds for $3.  1010 once, got a medium pot.  AK a couple times.  Didn't get much, but at least they held up.</t>
  </si>
  <si>
    <t>Rockford, Franklin Park</t>
  </si>
  <si>
    <t>Nothing happening.  Table dwindled down to 5 people and then I started getting cards.  Unfortunately everyone was folding then.  Got AA 3 times, got $3, $3, $6.  I did get KK once and got a small pot.  Got JJ twice, got blinds once.  Got called the other and an ace hit flop and I had to fold to a bet.  Got AK a few times.  Nothing much though.</t>
  </si>
  <si>
    <t>Rockford, Roselle</t>
  </si>
  <si>
    <t>Pretty easy cards.  The few good hands I got held up.  Otherwise it was pretty easy folds.  Got KK twice, QQ once and AK once.  Dan got a ton of good cards.  He might be as lucky as Virgil!</t>
  </si>
  <si>
    <t>Horseshoe, Hammond</t>
  </si>
  <si>
    <t>The poker gods absolutely hate me and have fun tormenting me.  How can you play that long and not get any of AA KK JJ AK AQ KQ?  I got QQ twice, got the blinds.  Got 1010 once, someone raised preflop.  Missed the flop, 2 of a suit, 2 to a straight, w/overcard too.  Guy bets, had to fold.  The two hands I did play, disaster.  I got to play KJ from big blind for $6.  Flop was AQ10 rainbow..  I check, original raiser goes $20.  He's betting me, I see no reason to raise.  I call.  Turn Q, check, check.  River another Q!  I check, he bets, I have to fold.  He shows A.  End of night, I get to limp in BB with 10-5.  Flop is 10-5-3.  SB goes $5, I call, someone else makes it $15.  I push for $91 more.  He has 33.  You wait all night for the perfect hand, I get two and get disaster on both.</t>
  </si>
  <si>
    <t>Had fun.  Had bought in for 3rd time, so was a good comeback.</t>
  </si>
  <si>
    <t>played 2 hands past the flop.  Lost one.  Could have lost for the night I guess.</t>
  </si>
  <si>
    <t>got cards, but everything got beat.  It was a totally disgusting night.</t>
  </si>
  <si>
    <t>$3-$6 Limit Hold 'Em</t>
  </si>
  <si>
    <t>Peppermill, Reno</t>
  </si>
  <si>
    <t>morning, tight locals.  Had one big and very lucky hand.  I had KK and get all in versus AA and hit a K on flop.</t>
  </si>
  <si>
    <t>Was fun.</t>
  </si>
  <si>
    <t>Couldn't get anything going at all.</t>
  </si>
  <si>
    <t>evening, not as tight.  Had one big hand, had 89 and flop was 567.</t>
  </si>
  <si>
    <t>No Limit Hold 'Em, $1-$3</t>
  </si>
  <si>
    <t>Milwaukee</t>
  </si>
  <si>
    <t>Don't remember much (didn't record right away).  Phil Hellmuth was at the table next to me!  I could have been on that table (before he got there).  But it was a $2-5 table and didn't want to play it.</t>
  </si>
  <si>
    <t>Mount Airy, PA</t>
  </si>
  <si>
    <t>Was getting nothing the whole night.  Finally hit the big hand and got drawn out on.  I had 10-9, flop was KQJ.  Got money all in, Got called, guy had KQ and hit K on river.  Brutal.</t>
  </si>
  <si>
    <t>Nothing special.  Did suck out on one guy.  I had AA, bet $11, bunch of callers, flop was 662.  I went all in, he called, he had 22.  Turn x, river, 6.  Won about $100 there</t>
  </si>
  <si>
    <t>Yuck.  No cards.  Finally with KJ and board of K-10-x, went all in, got called by someone with K-10.  Yuck.</t>
  </si>
  <si>
    <t>I might have become a better player today.  Early on, I got KK.  Bet, couple callers.  Flop 6-4-2, 2 of a suit.  I didn't bet enough and someone called.  Turn 4.  I didn't bet enough again and guy called.  River 3rd of a suit.  He bet.  I had to fold.  I didn't make that mistake again the whole night and on a night without a lot of cards, fought my way back.</t>
  </si>
  <si>
    <t>Soft table, I just couldn't get a hand.  I basically won one hand the whole night.  Had AA, went $12, got 5 callers.  Flop was innocent, I went $46, one guy went all in for $12 more.  I held up.  I got AA one other time, raised to $10, got 1 caller, bet post flop and he folded.  Got some decent starting cards, but couldn't hit anything.  On one of the first 3-4 hands, I lost $60, which put me in a whole, but fought back.  Was making good reads and decisions, just couldn't get any cards.</t>
  </si>
  <si>
    <t>Tweeked my game, and I think it was ok, but I just couldn't get anything.  I like it.  Just need to play it more.</t>
  </si>
  <si>
    <t>Actually doubled up on my second hand at the table and then went steadily down the rest of the night.  There was a very aggressive person with a huge stack sitting after me that made things difficult.  Couldn't get anything going at all.  Got a lot of good starting hands, but couldn't hit anything after that.</t>
  </si>
  <si>
    <t>No Limit Hold 'Em, $0.50-$1</t>
  </si>
  <si>
    <t>Neil, Rogers Park</t>
  </si>
  <si>
    <t>pretty much 2 big hands, doubled up from about $83 with AA and then got about $40 more on the very next hand.  Stayed out of trouble, folded a lot.</t>
  </si>
  <si>
    <t>Got unlucky on one hand where AA didn't hold up for $30 of my money, and one hand where I made a bad/sloppy call against Dan for about $50 of my money.  Otherwise, I thought I played pretty good under aggressive conditions.  Consistently raised when I had a hand to $1.25.  I liked it.</t>
  </si>
  <si>
    <t>Green Room on Montrose, George</t>
  </si>
  <si>
    <t>This was a very painful night.  Very card dead.  Got one hand, guy had a better hand.  Busted.  Bought back in, very card dead, catch another hand, someone has a better hand.  Busted.</t>
  </si>
  <si>
    <t>2 rounds $1-3 NLH, 2 rounds $1-2 PLO</t>
  </si>
  <si>
    <t>Absolutely horribly card dead.  4 hours and had 2 pairs middle (8) or above.  I won two decent pots, and they were on those pairs, 99, KK.  I was down to about $45 and got KK and no A on flop and doubled up to about $100.  Lost all and rebought for $100.  Got 99, hit 9 on flop and more than doubled up to about $350.  I did make one mistake, I broke the "Joe rule" and it cost me $50.  I had J9 and I raised a very bad player and he reraised to $50.  I called.  Of course, this one hand, he had me.  Could have saved $50 there.  Very aggravated.  Have to strive to play mistake free.  I stayed very disciplined and didn't play hands I shouldn't.  I am very happy about that.  None of them hit anyways.  Bad pattern of winning a little and losing a lot (compared to last entry).  Have to flip that!.  But considering the cards I got tonight, I think I did pretty good (except for that mistake).  I consistently raised hands the same amount for the few hands I did enter.</t>
  </si>
  <si>
    <t>Limit Omaha-8 tourney (WSOP)</t>
  </si>
  <si>
    <t>Got horrible, horrible cards.  Stayed disciplined and just waited and waited.  Got KK UTG, raised to $7.  I'm in seat 6.  Seat 8 makes it $25, 9 calls, 1 calls.  I push for $127 total.  8 and 9 fold, 1 calls and I hold up.  I left a couple hands later.  Key lesson:  PATIENCE!  Don't give in to temptation to start playing bad hands.</t>
  </si>
  <si>
    <t>Terrible cards.  I won one big pot to double up.  That's pretty much all I won the whole night, save a few small pre-flop raises, flop raise and all fold.</t>
  </si>
  <si>
    <t>New table.  I'm in 6.  Very first hand I get QJ, raise to 7.  4 callers.  Flop Q84.  I go $15.  seat 8 calls.  Turn J.  I go $60.  Call.  River 9.  I push.  He had J10.  Rebuy.  Short time later I get KK in blind.  Seat 2 makes it $7, seat 3 makes it $15, seat 5 calls, I want to raise, but I need a big pot here and I know seat 3 will continue.  If no A on flop, I will come over the top.  Seat 2 calls.  Flop xxx, SB checks, I check, 2 checks, 3 makes it $25.  SB calls, I push for about $180, 2 folds, 3 calls.  He's got KK.  We chop.  Short time later, I get A10 suited clubs UTG.  I make it $7, 4 callers.  Flop is Axx, 2 hearts.  I go $15, folds to seat 2 who makes it $60.  I push for $203 total.  He calls.  He's got 2 small hearts (only a back door straight draw, so really only a flush draw.  Heart on turn, I go home.  Can't get any more disgusting.</t>
  </si>
  <si>
    <t>Pretty much a long spiral downwards.  Could never get anything going the whole time.  Just whittled down and out.  No major bad beats, no major wins the whole way.  Wouldn't have even hit anything on hands I folded.  Really disheartening to get such bad hands</t>
  </si>
  <si>
    <t>I didn't record this until a couple weeks later.  I don't remember and an totally guessing here, but as best I can recall, it was a continuation of the tournament.  Nothing happened, just a long spiral down until I lost my whole buy in.  I think on the last hand, I had a good hand and got drawn out on.</t>
  </si>
  <si>
    <t>Lost two big hands and that was my whole night.  Last hand I had $135 and had KJ.  Flop was Kxx.  Sergio called me with K5 and hit a 5 on river.  Oh well.</t>
  </si>
  <si>
    <t>No Limit Hold 'Em, $1-$1</t>
  </si>
  <si>
    <t>Sergio's</t>
  </si>
  <si>
    <t>total dead night.  I swear the last 2.5 hours I had only one hand where I even limped and then had to fold on the flop.  Nothing at all.  A miracle that I won at all.</t>
  </si>
  <si>
    <t>Every disgusting thing that could happen to me, happened to me.  Hit a set, guy hits a flush.  Get all in JJ (me) vs. A10, J on flop, guy hits runner, runner for straight.  Hit top pair top kicker, guy has an overpair.  Finally get QQ, bet, guy calls with J3, flop is 10-3-3..  A few others too.  Everything else was just digusting starting cards.</t>
  </si>
  <si>
    <t>Nothing special.  Lost $50 on one big hand to Omar (full house over full house).  Played less silly than I normally do at these games.  Yes I missed out on 1 or 2 hands I would have won, but folded a ton I would have lost.  From a money point of view, definitely a better choice.</t>
  </si>
  <si>
    <t>Dave P.</t>
  </si>
  <si>
    <t>No Limit Hold 'Em, $0.25-$0.50</t>
  </si>
  <si>
    <t>Pretty blah night.  Made a bad call early and lost my initial buy-in and then took forever but finally got a couple hands.  Really bad cards the whole night and anything I did get, never amounted for anything.  Actually was good discipline to to as well as I did.</t>
  </si>
  <si>
    <t>2 hrs 26 min before dinner, 2 hrs 50 min after dinner.  Before dinner was good.  Basically played two hands.  Doubled up on KK and it held up.  Got AA and won a small pot.  After dinner was a disaster.  I had KQ, flop was Q74, get all in with a guy that had 74.  Then I had 88, flop was A82, get it all in with a guy that had 99 and hits a 9 on river.  Then get KK, get it all in with a guy that had AA.  Finally, get AK, raise to 12, get a caller, flop is AJ10, get it all in, he's get J10.  What a disaster.</t>
  </si>
  <si>
    <t>Gilbert's IL</t>
  </si>
  <si>
    <t>3-22, $80 buy in, paid $200.  Got nothing for several hours, but stayed patient and disciplined, which kept me with a decent size stack.  Got a couple hands later where I doubled up and then just kind of got whittled away.</t>
  </si>
  <si>
    <t>Billy Ray tourney,
No Limit Hold 'Em</t>
  </si>
  <si>
    <t>No Limit Hold 'Em freeroll</t>
  </si>
  <si>
    <t>Rockford, Chevy Chase</t>
  </si>
  <si>
    <t>Blinds were 10 minutes.  Not once did it complete one entire orbit of the table before blinds went up.  A guy at my table raised blind the first few hands and then probably every other hand.  After the flop, he raised pretty big every time.  Obviously it’s a free roll and that’s exactly how he was treating it.  Of course he picked up a lot of chips because the rest of the table was pretty tight old white guys (like me).  I’m under the gun and get AK, I limp (for $200 by this time).  He raises to $800.  I go all in.  He snap calls.  He’s got AJ and my hand holds up.  No other major hands for me, but it’s a total mine field.  With the blinds going up so quickly, people were all-in at least almost every other hand.  Down to the final two tables, 9 at one, 8 at the other.  Blinds are $2k-$4k and I have $4k.  I’m under the gun.  I get AA!  I announce "well, I have to do it sooner or later" and throw my 4 chips in.  4 callers!  I know you want heads up, but at that point, I wanted chips more than heads up.  So $22k in the pot (small blind folded).  Flop is A-10-9 rainbow.  Big blind bets out $6k.  I’m actually happy about this.  I’m not eligible for any more money so I’m hoping that gets everyone else out.  It works, all else fold.  We flip cards.  He’s get K5.  Turn Q, river J.  I’m out.  Got 17th of 105.</t>
  </si>
  <si>
    <t>I’m so aggravated I can barely speak.  On my fourth hand, I’m small blind I get 22.  4 limpers, I call for $1, and BB checks.  Flop is K42 with 2 diamonds.  I check.  BB goes $12, 2 other callers back to me.  Dealer says 3 players and burns and starts to turn.  Several people shout, WAIT, HOLD.  I still have action.  $48 in the pot at this point and it’s $12 to me.  My thought is I figure someone has to be on a diamond draw and someone else has a K, probably both other people have a K.  I’m totally happy to take down the pot right now.  I come up with $60 ($48 raise from the $12).  BB calls, next guy pushed for $125 or so, back to me, I push  (I had $198 to start the hand).  BB only had about $20 and he calls.  Dealer turns the card she almost flipped early and it’s a 2!  Wow, what a huge difference that could have been if she had turned that card early and it had to shuffled back in the deck.  I won $261 on that hand.   Won another small hand later and then left.</t>
  </si>
  <si>
    <t>Blinds were 10 minutes.  People weren't quite as all-in every hand as last month.  Nothing big for me either way.  Gets down to the final 3 tables.  Blinds at $1k-2k, I have $7k.  Guy goes all in for about  $13k, another guy with about $18k calls.  I'm on button with AA.  I call.  First guy has JJ, second guy has 67 suited.  Flop is 85x, turn blank, river 9, I'm out with AA second month in a row.  Got 25th of 105.</t>
  </si>
  <si>
    <t>Nothing major happening for me.  Lost some big hands, won some big hands.  No major suck outs though.  Most interesting hand was one I wasn't in.  Guy that never bluffed or made moves goes $10 pre-flop.  Ed (nice older guy, very good), calls.  Flop is J74, 2 diamonds.  First guy goes $20.  Ed started hand with $140, now at $130, makes it $50.  First guy goes all in (covering Ed).  Ed announces "well your all-in tells me you can beat a jack and all I have is QQ, which says you can beat me too, so I fold".  First guy flips AA.  GREAT analysis.  Might be pretty simple, but I never thought about it like that before.  I'm sure I would have been all in and given away my last $80.  I learned something there.  Obviously also based on a guy that hadn't bluffed or made big moves.</t>
  </si>
  <si>
    <t>Had fun.  Got lucky on one big hand, which helped a lot.  Played pretty good.</t>
  </si>
  <si>
    <t>Faily non-descript, was gaining a small amount of chips and the hit a bad beat that pretty much killed me.  Hung on for a while longer, but really no hope after that.  Got 9th of 25.  Had AA and girl had JJ and hit a J on flop.  I had about $5200 and she had about $4400.  That would put me as one of the chip leaders.  Jay also played, but I didn't count that here.  His first time (well, once at Virgil's for dealer calls).  He got about 16th or so.  Had one bad beat of set over set that pretty much killed him.  Otherwise, he didn't do too badly.  He folded one hand he should have played, but it probably wouldn't have meant to much in the big picture.</t>
  </si>
  <si>
    <t>$1-2 NLH</t>
  </si>
  <si>
    <t>Venetian, Las Vegas</t>
  </si>
  <si>
    <t>Good start to trip.  About an hour in, I had AA and a guy who just sat down with $200, his third hand, calls me down, me betting all the way and hits a 4 card straight, so I'm down $200.  Waiting the whole night.  Early position makes it $12.  I have KK, call.  Guy who busted my AA and very active, makes it $35.  All fold to me,I push, he calls.  He has QQ.  Hand holds up (hit K on flop)</t>
  </si>
  <si>
    <t>$4-8 Omaha H/L limit w/ 1/2 kill</t>
  </si>
  <si>
    <t>Had fun</t>
  </si>
  <si>
    <t>Guy bullying the table with big stack, raising every hand goes $30 pre-flop.  I have AA, call.  Flop AKx, I check, he goes $40, I call.  Turn x, I go $62, he makes it $125, I push and he has AK and I hold up.</t>
  </si>
  <si>
    <t>$1-3 NLH</t>
  </si>
  <si>
    <t>Wynn, Las Vegas</t>
  </si>
  <si>
    <t>$1-2-5 PLO</t>
  </si>
  <si>
    <t>had fun.  Hit some nice size hands obviously</t>
  </si>
  <si>
    <t>got nothing, huge stacks at table.  Glad I escaped.</t>
  </si>
  <si>
    <t>even though I lost, had fun.  Sat with Virgil.  Didn't hit anything and made some stupid chases, which cost me.</t>
  </si>
  <si>
    <t>Sat next to a guy from Cincy telling me how bad offensively they are, can't make 3's or free throws.  Only chance is to slow it down big time, so I decided to bet $10 on the under.  Line was 120.5, actual total was 115.</t>
  </si>
  <si>
    <t>Nothing special at all, just grinded.</t>
  </si>
  <si>
    <t>Was down about $350.  Was very happy to grind out a win.</t>
  </si>
  <si>
    <t>Drunk guy at my table lost $1800 in about 45 minutes.  I could only get in a hand with him 1 time all in and 1 other time for about $50, but won both.  Was up $300, but had a couple bad beats to give $200 back</t>
  </si>
  <si>
    <t>grind.  Was up to about $150, then took a hit, then grinded back up to +$175, then took another hit.  Was getting late, so just cashed out.</t>
  </si>
  <si>
    <t>Grinded it out.</t>
  </si>
  <si>
    <t>Kentucky-Cincy NCAA tourney game</t>
  </si>
  <si>
    <t>Had fun.  No big hits, hands held up.</t>
  </si>
  <si>
    <t>Rockford, Prospect Heights</t>
  </si>
  <si>
    <t>I am pretty proud of myself.  I got absolutely NOTHING for 2 straight hours.  Never lost more than $2, never saw a turn.  But I stayed patient.  Then I got AQ, bet 10, got a few callers.  Missed flop, contiued with $25, got 2 callers, missed turn, checked, guy bet and I folded.  A bit later, with $120 left, got to limp, caught 2 pair on flop and doubled up.  Then few hands later, got QQ.  Someone raised to $15, I called and 2 others.  Flop 963, guy led out with $35, I made it $150 and all folded.  Played to my blinds and left.  I had a horrible night and came away with a win.</t>
  </si>
  <si>
    <t>Could easily have been a 200 loss.  I was in big blind and got to limp.  Had 92 hearts.  Flop was Qxx hearts.  I checked, guy bet $12, I made it $50 he called.  Turn was x (not heart), I went all in for $180.  He was a known tight player and folded Jx of hearts!  Otherwise nothing special.</t>
  </si>
  <si>
    <t>Got very lucky early.  In one of my first few hands, I had AK, raised to 10.  Couple callers.  Flop A65.  I bet $20, someone makes it $50, I push, he calls.  He had A6.  Turn Q, river, Q.  Got lucky.  Really nothing at all after than, in fact gave back about $60.  Then in the last half dozen hands, won a few small pots.  Player tip for the day:  Folding is a great weapon!  Fun (and lucky).</t>
  </si>
  <si>
    <t>Had fun.  Bought in for a 3rd time, so very happy to come away with a win.</t>
  </si>
  <si>
    <t>Couldn't get anything. When I did, someone drew out at me.  Actually, don't think I played bad, just couldn't get anything going.  Was so card dead, this night wasn't even fun.  I've lost before at Virgil's and still had fun.  Not today.</t>
  </si>
  <si>
    <t>slots</t>
  </si>
  <si>
    <t>$3-$6 limit Omaha H/L</t>
  </si>
  <si>
    <t>$1-$3 NLH</t>
  </si>
  <si>
    <t>$0.02 slots</t>
  </si>
  <si>
    <t>$10 of slot free play for signing up for players card.  Had to play it, but could cash out winnings.</t>
  </si>
  <si>
    <t>Was getting nothing.  Then scooped a couple hands just as they called me for NLH.  Was fun.  Kind of slow, but that was ok.</t>
  </si>
  <si>
    <t>Not much going on.  Couldn't hit a hand.  Had AK or AQ must have been 5 times and never hit a single one.  I have $220 and get 89 off in middle position.  I limp.  5 people see flop.  Flop is 567 rainbow.  Small blind is old tight white guy.  He checks.  Big blind is failry aggressive Asian guy.  He goes $12.  I am ready to raise, but then I think, what am I afraid of?  I decide right there that under no circumstances am I leaving this hand.  If turn pairs board and so does river, I'm going down.  So if I'm not leaving, then I'm just going to call in hopes the other people call.  Only small blind calls.  Turn is 4 of hearts, putting second heart on board.  SB checks.  BB goes $40.  I think that will make the SB fold for sure.  So it's really heads up.  I put him on a set.  If I just call and the river doesn't pair, he'll make a token bet on river, I'll raise and he'll run.  Or he'll check river, I'll bet and he'll run. Only way to get more money is raise now.  I decide on $140 ($100 raise).  Old white guy calls!  Big blind after a lot of thought folds.  River is A of hearts (3 hearts on board).  SB immediately goes all in for $45 or so.  I shake my head and call.  He's only got an 8 with no hearts.  BB said he had an 8.  I don't think I believe him.  No way he would have folded.  Next hand was my BB, I left.</t>
  </si>
  <si>
    <t>nothing happening.  Was up about $15 or so.  Get KK.  Somone raised before me.  I get greedy and just call.  Ed hits 2 pair on an under board flop, I reload and build all the way up to +$99, but can't hit the $100.  Give back $74 trying.  Lost another $50 on KK also.  Otherwise, didn't get any AA, QQ.  Got JJ once and 1010 once.  Felt pretty good about getting a win for the night.</t>
  </si>
  <si>
    <t>$2-5 NLH</t>
  </si>
  <si>
    <t>Easy hands, easy decisions.  Got nothing in the way of cards. Had one key hand.  I was BB.  Folds to cut-off seat, he makes it $25.  SB calls.  I have JJ.  I call.  Flop is 1044.  Check, check, original better goes $45.  SB folds.  I make it $140.  He folds.  Did I bet too much?</t>
  </si>
  <si>
    <t>Got lucky on one hand.  Under gun (only guy at table who seems to know how to play), makes it $13 to go.  2 callers to me in SB, I have QQ.  I make it $55.  BB goes all in for $89.  All fold to me, I call.  He's got AA.  I hit Q on turn.  Good night everyone.</t>
  </si>
  <si>
    <t>Key hand:  I had AJ, under the gun, I make it $20.  4 callers ($100 in pot).  Flop is A64 rainbow.  I bet $125.  All fold to big blind.  He pushs (has me covered).  I call.  He's got 64.  He says he called pre-flop because he was priced in.  Turn A!  I hold up and double up.  I got lucky.  One other hand, a guy who has shown he will play anything, straddles for $10.  2 callers.  I have QQ.  I make it $60.  Straddler calls, all else fold.  Flop is AJ4 rainbow.  He checks.  I go $100.  He calls.  Turn is K.  He checks, I check.  River 10!  He bets, I raise all in.  He has QJ.  If it wasn't a 10 and he bet the river, I don't know what I would have done.</t>
  </si>
  <si>
    <t>got horrible cards, but stayed disciplined and patient.  Basically had 3 hands all night, AK, AK, &amp; AA.  All held up.  That was it.  Won small pots on each of them.  Otherwise, I lost a lot of $5 calls (mostly because someone raised pre-flop, and it wasn't that good of a hand to play,.  Easy hands, easy decisions.</t>
  </si>
  <si>
    <t>Rockford,
Franklin Park</t>
  </si>
  <si>
    <t>Played 2 hands horribly and basically gave away my initial $200 buy in.  I calmed down after than, but got pretty much zero cards.    Got a little bit back and then got lucky and doubled up.  I played 10-7 suited for $2.  Flop was Q84 of my suit.  Guy leads out for $30, I go all in, he calls.  I say "I'm sure you have me" and he shakes his head.  He's got 65.  So needed runner-runner 32 for the straight flush (which didn't come).</t>
  </si>
  <si>
    <t>Rockford,
Touhy &amp; Central</t>
  </si>
  <si>
    <t>Nothing special at all.  I had AK about 4 times and hit all of them and held up for small pots.  I had 66 3 times and hit all of them for small pots.  No big wins, no big losses.  Just grinded out.</t>
  </si>
  <si>
    <t>Horribly digusting cards.  Got AA twice and they held up to pretty much account for my whole night.  Proud that I stayed disciplined,</t>
  </si>
  <si>
    <t>Warlords</t>
  </si>
  <si>
    <t>California Extreme</t>
  </si>
  <si>
    <t>2 games of $1 each on Warlords.  Won first, lost second.</t>
  </si>
  <si>
    <t>Not much happening good or bad.  Pretty active table.  I have about $285 (bought in for $350, so down $65).  Everyone has me covered.  I'm SB in seat 5.  7, 8, 9, 1 all limp.  Seat 2 who is on major tilt, makes it $25.  3 &amp; 4 fold.  I have red AA.  I KNOW THIS IS THE WRONG MOVE, but I'm greedy and just call, hoping for another caller.  6 folds, 7, 8, 9 all call, 1 folds.  Flop is JJ9, all black (so two of a suit).  I'm first and don't know what to do.  I figure $100 should tell me where I'm at.  It's not too small that someone thinks I'm just taking a shot at it.  7, 8, 9 all fold.  2 pushes (has me covered).  I don't like it, but I call.  Turn red 4, river A!  He flips KK, so I had him anyway.  Play to my blinds and leave.  Very hard table to leave because there was a LOT of action, and several people not very good.  But I leave anyhow thinking, I could easily lose it all to some donk.  After I cash out, I go back to check the table and Dana has sat down.  He might be the worst player in history.  Can I buy back in?  I stay on course and leave.</t>
  </si>
  <si>
    <t>Rockford,
Arlington Heights</t>
  </si>
  <si>
    <t>Nothing major.  Very active table, which is not my knd of table.  So pretty happy that I was able to get a decent win.  Could  have been big, but lost $200 on my KQ to K6.  Other hands held up.  Dan thought I played "rock solid", which made me feel really good.</t>
  </si>
  <si>
    <t>Steve Story</t>
  </si>
  <si>
    <t>$0.25-$0.25, NLH, Crazy Pineapple</t>
  </si>
  <si>
    <t>Had fun.</t>
  </si>
  <si>
    <t>totally dead tight table with bad players for 2.5 hours.  And I couldn't get anything.  I played exactly two hands in that time, won one small pot, lost one small pot.  Then there was a lot of turnover at the table and all of a sudden it was a big action table, but still with bad players.  And I still couldn't get anything.  Won one small pot, but otherwise, it was just fold, fold, fold, fold.  Missed two major opportunities.  Folded Q-10 for $8 pre-flop raise.  Flop was QQJ and another guy betting and other guy calling the whole way, guy had QQ, river was a Q!  Very likely would have tripled up there.  Very next hand, I get 77.  Betting guy makes it $16 pre-flop.  I figure I just hit my one hand (and missed playing it), and haven't hit anything all night, I'm not wasting $16 here.  I fold.  Flop had a 7 and I would have held up and won a huge pot there, possible another $300, as two guys ended up all in on it..  ARGHHH.</t>
  </si>
  <si>
    <t>No one to blame but myself I guess.  Got AA UTG, went $10, all fold.  Got AA UTG, limp and 8 limpers.  Flop is AQ4, all spades.  Someone had a flush, board didn't pair.  Rebought for another $100, never got anything.</t>
  </si>
  <si>
    <t>Horribly digusting cards.  Never saw a turn.  Got two pairs, 66 &amp; 88.  Just fold after fold.  Just 7-2, 8-3, 9-2, J-3 hand after hand.  Played a free roll beforehand, got 17 out of about 100.  They paid 10.  Oh well.  Got good hands for the first round, then basically went card dead.  Free roll was 1hr 34 min (not counted in cash playing total).</t>
  </si>
  <si>
    <t>Nothing to speak of.  Aggressive (but not crazy) table.  Won a couple small hands.  Got QQ once and AK on flop, but held up.  Got JJ once, but AQ on flop, but held up.  No other pairs over 8's.  AK on very first hand, someone made it $25, I called.  Of course didn't hit and had to fold.</t>
  </si>
  <si>
    <t>Rockford,
Roselle</t>
  </si>
  <si>
    <t>totally card dead for over 4 hours.  But stayed patient and disciplined.  Was down about 75.  Then got a few hands that held up.  Nothing major or special.  A nice win considering how dead it was for so long.</t>
  </si>
  <si>
    <t>Had KK early and won a nice hand, about $130.  About a round later, I get KK again, I go $11, next guy calls, next person makes it $25, call, I make it $121, next guy goes all in, all fold, I call.  He's got AA, and I lose about $235.  Ouch.  Totally card dead after that.  Down to about $40, get JJ, go $11, 2 callers, Flop is Q109, I go all in, guy with 10-8 calls and hits a 10 on river.  Yuck.</t>
  </si>
  <si>
    <t>Virgil Payne @ Dan's</t>
  </si>
  <si>
    <t>had fun.  Got a lot of cards early.  Then totally card dead.</t>
  </si>
  <si>
    <t>Yuck.  Got a lot of decent starting hands, but then couldn't catch anything on the flop.  Or have a medium-high pair and of course 1-2 over cards hit flop and someone bets.  Have to fold.  Won one hand total.  Ugly night.</t>
  </si>
  <si>
    <t>Out during blind level 10.  I just cut and pasted last years notes, as it's pretty much an exact copy.  Pretty much a long spiral downwards.  Could never get anything going the whole time.  Just whittled down and out.  No major bad beats, no major wins the whole way.  Wouldn't have even hit anything on hands I folded.  Really disheartening to get such bad hands.</t>
  </si>
  <si>
    <t>At Don &amp; Lori's friends place</t>
  </si>
  <si>
    <t>Had fun.  Was up big, but gave a lot back.  Omar gave me action, so I gave him action back on hands I normally would have folded.  Was over $50 of my money.  Then got a couple of suck out really bad beats for another $40 of my money to others.  I think I've cracked the code to the 3-handed, 3 hands poker game!</t>
  </si>
  <si>
    <t>2nd of 21 (paid 5).  Got streaks of good cards that mostly held up.  Sucked out big time on one key hand where I was all in and guy had me covered.  Had Q-9, flop was 973.  Went all in, he called and had KK. Turn Q, river 9.  For the final 2, it was one hand.  I had 20k, he had 43k.  He acted first and went all in.  I called with QJ.  He had KQ.  Oh well, not my best decision.</t>
  </si>
  <si>
    <t>Sergio's, Chicago</t>
  </si>
  <si>
    <t>Had fun.  Wild game.  Glad to escape with a win.  Nothing special for me.  Only big hand I lost was all-in with AA.  Lost of course.</t>
  </si>
  <si>
    <t>$0.25-$0.50, round-by-round, Hold 'em, Omaha high</t>
  </si>
  <si>
    <t>Had fun.  Watched WSOP final table.</t>
  </si>
  <si>
    <t>Had fun.  Watched WSOP final table and Bears game.  Got lots of good cards.</t>
  </si>
  <si>
    <t>HORSE, $2-$4 limit</t>
  </si>
  <si>
    <t>Vince, Chip from Billy Ray</t>
  </si>
  <si>
    <t>Had fun.  Played 4 full rounds, had 6 guys total.  All people from Billy Ray tourneys.  Chip put it together, but played at Vince's place.</t>
  </si>
  <si>
    <t>Rockford @ notre dame HS</t>
  </si>
  <si>
    <t>Couldn't get ANYTHING.  Totally card dead.  Won one hand.  Basically my lose was blinds.  Even hands I folded wouldn't have hit.</t>
  </si>
  <si>
    <t>had good cards early, mostly held up.  Then went card dead.  Had AK3-4 times and never hit.  That cost me $10 a hand or so too (one time $35).</t>
  </si>
  <si>
    <t>Lots of big hands, total roller coaster.  Was down $200, then got all the way even and up 200, then back down to even, then escaped with a win.  Several key hands.  Biggest was I had AJ clubs, preflop I go $7, next guy makes it $15, 2 callers, back to me, I call.  Flop is KJ2, two clubs.  I go $55, fold, fold, guy goes all in, for $239 on top of my $55.  Based on other hands, I am sure he's got two pair.  I was down $200 and just fought back to even.  I figured I had 9 clubs, 2 jacks and 3 aces.  But it was $239.  I finally folded.  They ran it and I would have hit!  Bummer.  He did have 2 pair.  I must have to AK 67 times and every one hit.  All but two stood up, but those two cost me, one for $160, the other for $195.  Could have been a very big night, but happy to get the win.</t>
  </si>
  <si>
    <t>2nd of 17 (paid 4).  Nothing special until final two.  Dale got first.  I had him dead twice and he got lucky.  Oh well, had fun.  First time I had him covered, it was me, 99, him 64.  He hit 44 on the flop and 6 on turn.  Then it was me 44, him A3.  He hit a 4 card flush on river.  Had him covered both times.  It's ok, had fun.</t>
  </si>
  <si>
    <t>Billy Ray 45th tourney,
No Limit Hold 'Em</t>
  </si>
  <si>
    <t>Rockford, River Forest</t>
  </si>
  <si>
    <t>Horribly digusting day.  Gut on tilt makes it $20.  I go all in for $150 with AK suited.  He calls.  A3.  Hits a 3 on flop.  Then I get J10 in BB and get to limp.  Flip it JJ10.  Get it all in with a very tight player, he has KJ and hits K on river.  Then went totally card dead.  Yuck.</t>
  </si>
  <si>
    <t>Absolutely card dead.  Then in the last 15 minutes, I get QQ and horribly misplay it.  I go $15 pre-flop.  Get 2 callers.  Flop is xxx.  I am first to act.  I outthink myself and since I'm down about $80, figure if I check, they'll think I missed and bet. I check, they both check.  Turn is an A. I bet thinking they'll think I hit. one fold, one call.  River blank, we check, caller has an A of course.  Few minutes later, I get KK. I go $12 pre-flop.  Get 2 callers.  Flop is 10106.  I go $25.  Guy thinks and pushes me all in.  I call.  He has 65 suited.  Turn and river are same suit and he flushes to empty me.</t>
  </si>
  <si>
    <t>Got AA cracked by a horrible player on runner-runner!  That was for $150 of mine,which would have put  me over $300 and up $100.  Then rebought for $100 and lost it.  Yuck.  Won one hand.</t>
  </si>
  <si>
    <t>Binion's, Las Vegas</t>
  </si>
  <si>
    <t>Freemont, Las Vegas</t>
  </si>
  <si>
    <t>$10 Piagow</t>
  </si>
  <si>
    <t>$10-$20 Piagow</t>
  </si>
  <si>
    <t>$1-2 PLO</t>
  </si>
  <si>
    <t>$1-2 Big O PL</t>
  </si>
  <si>
    <t>Horrible cards.  Won 2 hands in close to 3 hours.  Had 2 pairs above 8's.  One was AA which I won a small pot, other was QQ, which I was down to 75 and some called me with JJ.  Of course they hit a J.</t>
  </si>
  <si>
    <t>Rockford, Algonquin &amp; Meacham</t>
  </si>
  <si>
    <t>Another day of horrible cards.  Won two hands.  Tight table so I widened my range to play some more hands.  All I did was lose $2 a hand quicker.  Disgusting.</t>
  </si>
  <si>
    <t>$0.50-$1 NLH</t>
  </si>
  <si>
    <t>Lee's house</t>
  </si>
  <si>
    <t>How is it possible to play over 4 hours and not win at least one decent size pot?  I think the biggest hand I won was $15, with half of that being my money.  How is it possible to play over 4 hours and the highest pair you get is 1010, which of course loses.  How is it possible to get a few (only a few) Ax and never hit anything?  This was so disgusting it's unbelievable.  Everyone else is getting many good hands.  Me?  Nothing, zip, zilch, nadda, bubkus.  I think about quitting cards forever on days like this.  To top it off, I thought the table was soft, but I'm sure they thought I was the fish.</t>
  </si>
  <si>
    <t>Got a fair amount of decent starting hands, but just couldn't hit anything.  Got QQ twice, won $10 on one, lost $40 on the other.  Got 1010 a couple times, got JJ once.  Got several smaller pairs.  Hit a grand total of one set.  Got A-big kicker (although no AK) several times and didn't hit any of them.  Sometimes I think I should cut my loses and just quit.</t>
  </si>
  <si>
    <t>Rockford, Arlington Heights</t>
  </si>
  <si>
    <r>
      <t xml:space="preserve">Obviously a nice day.  Had 3 big hands that held up and made a buff that worked.  Had AJ, made small raise.  Tight player reraised to 22.  I called.  Flop is J10x.  He bets out $30, I raise to $75 he folds.  He said (and I believe him) that he had an over pair, so I got away with one.  Later I had JJ.  Guy to my right makes small raise, several callers.  I call.  Flop is AJ3 all hearts.  He checks, I go $20, he calls.  Turn is 3, I go 52, he calls, river is x, I go 65, he pushes for about 160 total, I have him covered.  He has flush, I win.  Later, I have AQ, make a raise, one caller.  Flop is Qxx.  I bet, he pushes, I call (he had about $60).  He's got QJ and my hand holds.  Later I get K10, 2nd to my right makes small raise, I call.  Flop is 10xx.  She bets, I think 7, I make it 15, she calls.  Turn is 10.  She bets 25, I make it 60, she pushes for about 90.  She's got Q10.  My hand holds.  No big loses.  One hand early, I get 77.  Few limpers.  Flop is 1073.  I kick Dan, He kicks me back twice.  I go 7, he calls.  Bad player goes all in for $48.  Dan kicks again.  Ok, I put him on 10's and fold.  He's got 107.  At least his hand held.  Nice afternoon!  </t>
    </r>
    <r>
      <rPr>
        <sz val="10"/>
        <color indexed="10"/>
        <rFont val="MS Sans Serif"/>
        <family val="2"/>
      </rPr>
      <t>Dan borrowed $200.</t>
    </r>
  </si>
  <si>
    <t>Had fun.  Actually, was on 4th buy-in before making a good comeback.  Dan was in a silly mood.  Didn't want to play Big-O, so just went all-in blind every time it was dealt.  He started to build up a big stack, so it was tough to call.  I did the first time he did it, me also blind, and lost.  Then then next time I considered, he went all in for $95, Virgil called, and I had AAKQ4, double suited aces.  But I also had fought back all night and had gotten up to $86.  I didn't want to blow it all in one hand.  I finally called and won low of all things.  One other Omaha hi-lo hand, I had xx43 and flop was 256 with 2 diamonds.  I went $1.25, Don goes $6.25, Omar calls, I go all in for $140, Don calls for $100, Omar folds.  Don calls with diamonds and 66.  I have him on low, so I'm ok and leading high.  Turn x, river pairs board and he gets high.</t>
  </si>
  <si>
    <t>Got lots of good cards and just didn't play very well.  Soft table on top of it.  Blew a good opportunity to make some good money today.</t>
  </si>
  <si>
    <t>Didn't get as much good cards today, but played better.</t>
  </si>
  <si>
    <t>Rockford, Cumberland &amp; Kennedy</t>
  </si>
  <si>
    <t>Very first hand I sit down to, I buy the button, sitting in seat 2.  Seat 9 makes it $12.  I have QQ.  I make it $37.  He calls.  Flop is 345.  He goes all in.  I call.  He's got KK. ARGHHH.  I fought back and at one point I was only $14 down, but couldn't get it all back and then lost a fair amount trying in my last hour.</t>
  </si>
  <si>
    <t>Just couldn't catch anything.  Won one good size hand.  Had hands with 17 outs twice and couldn't catch.  Just couldn't get anything.</t>
  </si>
  <si>
    <t>Never won a hand with a bet.  Any hand I had got beat.  Frustrating.  Lots of decent starting cards to just get crushed.</t>
  </si>
  <si>
    <t>Just got crushed.  GREAT starting hands and nothing held up.  About the 4th hand, I get QQ in BB.  SB makes it $10, I decide the only way I'm going to get any money here is to raise now.  I make it $30.  SB calls.  Flop is J32.  SB goes $30, I make it $80, he pushes for $90 total.  He's got 33 and it holds.  Next orbit, same position, I get AA in BB.  3 limps, I make it $11.  All call.  Flop is 234, SB (same guy) checks, I go $30, others fold, SB makes it $60, I push for $180 total.  He calls.  He's got 55.  Turn 6.  Reload for $150, get whittled down, last hand I have like $25.  Another small stack goes all in for $50.  I have KK and call.  He's got AA.  I had at least 15 pairs, never hit one.  Had AK at least 10 times, hit 1.  Many other good starting cards.  Possibly overall best starting cards I've ever had and I never hit anything, or lost.</t>
  </si>
  <si>
    <t>Was doing well, probably up $20 or so and then Virgil sucked out on the river on an all-in.  Just killed me.  Just couldn't recover after that.</t>
  </si>
  <si>
    <t>WSOP Senior's</t>
  </si>
  <si>
    <t>Played very conservative.  Made for slow money, but overall, at least for this session, I did better than I would have paying loosely.  That doesn't mean playing this way is better, just worked out better today.</t>
  </si>
  <si>
    <t>Wasn't doing great, wasn't doing bad.  Caught one good hand where I doubled up.  After than, just couldn't get anything going.  Got JJ, made a big raise, someone calls, Ace hits flop, I bet, he raises.  Had to go away.  Started to get whittled down a bit.  Blinds were 200-400 w/50 ante.  I had about $9k.  I get 1010.  One limp to me, I make it $2000.  Pretty big overraise for our table.  Folds to the limper who calls.  Flop is J9x.  He bets out $3000.  I guess I could have gotten away from it, but I thought I might push him off, as it clearly looked like I had a big pair.  I push.  He tanks for a while and finally calls.  He had QJ.  Of course holds up.</t>
  </si>
  <si>
    <t>Ed Wellhausen's house</t>
  </si>
  <si>
    <t>$0.05-$0.50, dealer calls, anything goes</t>
  </si>
  <si>
    <t>old style, no hold 'em or Omaha.  Was fun and relaxing to play cards and BS with the guys.  Steve Gersch, Scap, Jim Pistallian, Ed &amp; John Wellhausen, Ed's neighbor Andy.</t>
  </si>
  <si>
    <t>$2-$3 NLH</t>
  </si>
  <si>
    <t>Commerce Club, Los Angeles</t>
  </si>
  <si>
    <t>Couldn't get anything., time estimated</t>
  </si>
  <si>
    <t>$2-$5 NLH</t>
  </si>
  <si>
    <t>$2-$2 NLH</t>
  </si>
  <si>
    <t>Star Casino, Sydney, Australia</t>
  </si>
  <si>
    <t>Reef Casino, Cairns, Australia</t>
  </si>
  <si>
    <t>Crown Casino, Melbourne, Australia</t>
  </si>
  <si>
    <t>Adelaide Casino, Adelaide, Australia</t>
  </si>
  <si>
    <t>Won 2 small pots on first two hands, then on 4th hand had KK versus AA and lost $112.  Fought my way back to up a few dollars, then got negative and then got sloppy trying to  push to get back up as it was late and lost the full buy-in.</t>
  </si>
  <si>
    <t>Pretty much played only 2-3 hands, which held up, so that was nice.</t>
  </si>
  <si>
    <t>got nothing and was getting grinded down.  Finally hit a double up with put me up a bit and left.</t>
  </si>
  <si>
    <t>Got absolutely nothing</t>
  </si>
  <si>
    <t>Had a lot of great starting hands, AA, QQ (3 times), JJ, several others.  Only won 1of  them.  Disaster after disaster of bad luck.  Totally disgusting.</t>
  </si>
  <si>
    <t>Got absolutely nothing, estimated time</t>
  </si>
  <si>
    <t>Had KK get cracked for $190, then rebought for $50 and I had JJ and lost to KK.  Disgusting.</t>
  </si>
  <si>
    <t>Sports bet</t>
  </si>
  <si>
    <t>(n/a)</t>
  </si>
  <si>
    <t>Bears total victories, line was 6.5, I bet over for $80 (would have won $130), they won 3.</t>
  </si>
  <si>
    <t>Rockford @ Roselle</t>
  </si>
  <si>
    <t>Was up a bit over $100.  Got it all in after the turn.  Guy made a call with nothing (but lots of outs) and hit.  Busted me.  Bought back in and got a bit, but that was a tough beat.</t>
  </si>
  <si>
    <t>Yes, contrary to popular belief, it is possible to win at cards once in a while, even if it's just a little bit.</t>
  </si>
  <si>
    <t>Even though it was only a small win yesterday, I thought maybe things would be turning around.  Nope.  Back to normal.  Can't get anything, can't catch anything, can't hit anything.  I played almost 4.5 hours and I get one pair better than the middle (which were tens).</t>
  </si>
  <si>
    <t>Nice to get a win.  Didn't really get great cards.  Was up and down all afternoon.  Took the win and got out of there.</t>
  </si>
  <si>
    <t>Rockford, Lake Zurich</t>
  </si>
  <si>
    <t>So many good cards and I still lost.  I must have had KK, QQ and JJ a half dozen times each.  Still lost KK twice for $200+ each.</t>
  </si>
  <si>
    <t>3-215-2017</t>
  </si>
  <si>
    <t>Dan 500, 300, 500, 200, 300, 500, -400, $1,900 total, plus AU</t>
  </si>
  <si>
    <t>one hand!  See emails around this time</t>
  </si>
  <si>
    <t>3 hands!  See emails around this time</t>
  </si>
  <si>
    <t>Very card dead, but was patient and disciplined.</t>
  </si>
  <si>
    <t>Very card dead, but was patient and disciplined.  Pulled off a decent bluff to pull out a win.</t>
  </si>
  <si>
    <t>Actually had a small card rush 3 hands in the space of 4 hands that got me back up (was way down)</t>
  </si>
  <si>
    <t>Sat with Virgil, was fun</t>
  </si>
  <si>
    <t>Escaped with two miracle rivers.  Ran one board twice and lost both when I was leading.  Sat with Virgil, was fun.</t>
  </si>
  <si>
    <t>Nothing special.  Good hands held up.</t>
  </si>
  <si>
    <t>old style, no hold 'em or Omaha.  Was fun and relaxing to play cards and BS with the guys.  Scap, Jim Pistallian, Ed &amp; John Wellhausen.</t>
  </si>
  <si>
    <t>Got zero cards, lost my first 200 when I had 10-10 and reraised all in preflop and guy called with AQ and hit Q on river.  Lost second 200 AA to QQ (me).  After further thought, I thought I should have been able to get away from the QQ hand.</t>
  </si>
  <si>
    <t>$5 tourney</t>
  </si>
  <si>
    <t>$20 tourney</t>
  </si>
  <si>
    <t>For Steve Story.  4 player dealer call tourney, paid 1, I got 2nd</t>
  </si>
  <si>
    <t>For Steve Story.  14 player Hold' Em tourney.  Paid 4, I got 5th.  Jay got 2nd and won $80!</t>
  </si>
  <si>
    <t>$1-2-5 Omaha hi/hi-low round by round</t>
  </si>
  <si>
    <t>Wasn't doing too bad, then Dan had to go and I had about $125.  I got AA and hit an A on turn and didn't bet big enough (but the guy probably still would have called) and he hit a straight on river.</t>
  </si>
  <si>
    <t>Was fun.  Got silly.</t>
  </si>
  <si>
    <t>bad cards.  Was very happy just to break even.</t>
  </si>
  <si>
    <t>Very aggravated and frustrating day.  First off, it's a $7 per half hour rake.  I sat down with 10 minutes to go and had to pay it.  Others sat down with 5 minutes to do and didn't.  Then, in the course of almost 2 hours, I got absolutely NOTHING.  I rarely even limped for $5 to see a flop.  How can you go 2 hours and get nothing?  I mean, even hands I didn't play, still wouldn't have won.  I won exactly one small hand.  Was getting blinded down and flinally went all in with second nuts on low for about $110.  Of course, someone had the nuts.  So dejected.</t>
  </si>
  <si>
    <t>An exercise in patience and discipline.  I think I played a total of 5 hands.  Nothing special and was nice to finally get a win.</t>
  </si>
  <si>
    <t>Finally a really nice day.  Got really lucky and gave a guy a bad beat, but other than that, got a good amount of good cards and several of them held up.  I even hit a high hand for $50 (included in the total).  First time ever for that.  On the bad beat, I was in seat 5, seat 8 straddled (he did every hand and raised every time if limped to him).  Seat 2 made it 15, I had KQ and called.  Seat 8 called.  Flop was K99.  I bet out $40, seat 8 makes it $100.  I think he didn't call a $15 pre-flop raise with a 9.  I push.  He calls.  He has 9x.  Turn is a K!  Less than 10 hands later, same guy, I'm SB.  Seat 7 makes it $10, seats 8, 3 &amp; 4 call.  I have JJ.  I make it $40.  7 &amp; 8 call.  Flop is xxx, rainbow.  I bet out $100.  7 folds, 8 thinks and calls.  Turn is a 10.  I go all in, 8 who I think is still steaming from the bad beat, thinks and calls.  I figure and say he has to have me.  He says he thought I just had AK.  He had A4 (there was a 4 on the board).  My hand holds.  Seat 7 says he had 1010, so my flop bet got him out just in time.  One other hand, 8 straddles, 2 calls, I have KK, I limp, 8 makes it $20 (as expected), 2 makes it $75.  I push.  8 thinks and calls.  2 thinks and calls.  8 has KK, 2 has QQ.  Flop is xxx all clubs, I have K of clubs. No club comes and 8 and I chop 2's money.  Nice day!  And I think I played ok too.  Good combination of decent play and lots of good cards.  Can't remember the last time I got cards this good.  Must have hit at least 3 sets.</t>
  </si>
  <si>
    <t>Rockford Elg Grove Village</t>
  </si>
  <si>
    <t>I was totally card dead for the first 4 hours.  But stayed patient and disciplined.  Then got some cards and won a few hands.  Then make a pretty big suck out for about a $175 pot (half was my money).  I had AQ and raised to $10.  One caller.  Flop was AQ10.  I bet $30, she made it $60 and I put her all in for about 20 more.  She had KJ.  River was an A.  Otherwise, nothing special.</t>
  </si>
  <si>
    <t>Rockford, Northbrook</t>
  </si>
  <si>
    <t>Was actually a non-descript easy day.  My hands held.  I had no hard decisions.  Can't think of another day like that.</t>
  </si>
  <si>
    <t>8-23-20178</t>
  </si>
  <si>
    <t>Totally card dead.  Happy to get away with a win.  Still always fun to sit and play cards.  Proud to have good discipline.  Even hands I folded still wouldn't have won.</t>
  </si>
  <si>
    <t>Rockford, Des Plaines</t>
  </si>
  <si>
    <t>Not much in the way of cards, but the hands I got held up.  Actually pretty easy.  Weren't any hard decisions.  Was fun.</t>
  </si>
  <si>
    <t>so here's what separates me from someone who plays decent.  I made 3 mistakes in 6 hours and it cost me my stack.  First hand, had about $165 left, had AQ and someone made it $17 with like 4 callers.  I pushed.  He had KK and held up.  Maybe it wasn't  a bad push, but just stay disciplined!  Next,  I had KQ and flop was QQJ with 2 clubs.  checked flop.  Turn was x, but now double suited.  Guy bet $25, I made it $75.  River was 3rd club, I bet $100.  He had clubs.  No reason to bet there.  Need to check and if he bets, have to let it go.  Then finally, I get AQ, I make it $10 preflop.  Flop is K73 rainbow.  I continue for $20.  Quick call.  Turn is A, I follow with $50  Quick call.  River is x, I push.  He has 33.  No need to push on river.  Conclusion:  STAY DISCIPLINED.  Yes, you won't play as many hands, but you'll have more money at the end.</t>
  </si>
  <si>
    <t>Had fun.  Had a big suck out on Mike for about $25 ($50 pot).  That was fun.  He takes it so personal.  He is not a nice person at all.  And Ann is such a sweetheart.  A bunch of Omar's friends from the haircut place came.  It was wild.  People were calling 7 stud and wild card games.  It was fun.</t>
  </si>
  <si>
    <t>Nothing much happening.  Just going back and forth from up 50 to down 50.  I just decided to leave without going back down and fighting to get back up again.</t>
  </si>
  <si>
    <t>Rockford, Buffalo Grove</t>
  </si>
  <si>
    <t>Extremely active table.  Not necessarily crazy (well one guy was), but just very active.  In my whole time there, there was exactly one limped put.  There had to be 2 full rounds (18 hands) where the pot was over $100.  This is not counting the final bet where people folded.  I played exactly three hands.  I get KK UTG, I make it $12, 3 callers.  Flop is 1094 (two clubs).  Big blind leads out for $21.  I make it $100.  All fold.  Then later I get JJ.  I make it $15.  Guy in late position makes it $55.  I fold.  One other guy calls.  Raiser had AQ and caller had K10, my hand would have held.  ARGHHH.  Then early position makes it $15.  I have QQ and make it $50.  He puts me all in.  I call.  He flips KK.  Q on flop.  I hold up.  I like the table, but it was way too active for me.  I need to get used to that.  Plus I really didn't have any other cards to speak of, so it was pretty easy.</t>
  </si>
  <si>
    <t>9-30-20117</t>
  </si>
  <si>
    <t>unbelievably card dead for probably 5 hours.  Then got some decent cards.  Got AA cracked that cost be probably $70, but was is so aggravating about it is that I played in very poorly and passively, and I really feel that is the reason.  Otherwise, I was proud of the patience I had.</t>
  </si>
  <si>
    <t>Was fun.  I mis-read my hand on one of the first hands and I was down $20 in the first 10 minutes.  Then got good starting hands but couldn't catch anything and lost another $20 in the next 30 minutes.  So it was on my 3rd buy in that I started to make some progress back.  Stayed way later than I wanted to.  But still was fun.</t>
  </si>
  <si>
    <t>No big hands at all.  All decisions were very easy.  Made a lot of disciplined folds that were the right call.</t>
  </si>
  <si>
    <t>Within the first 3 hands, I lost $50.  I had 1010 and a guy raised to 10, one caller.  I raised to 50, he called.  Flop was AK4, 2 of a suit (not mine).  He bet, I had to fold.  Then less than 45 min later, I had A10  Flop was Axx, two clubs (I didn't have any).  All checked.  Turn 10, I bet 26 into a $30 pot..  Guy called.  River 3rd club.  I went all in for 68, he called and had clubs of course.  I guess I could have gotten away from that.  Rebought and made a nice comeback.  Dan had terrible luck.  Lost a $750 hand on QJ7 (he had 77).  Other guy had QJ and hit J on turn.  Then at the end, he had AA all in and guy hit 3 of a kind.  I was up about 70 on my rebuy and I had A10.  Guy made it 10, I called.  Flop was Axx.  He went 20, I called.  Turn 10, he went 20, I made it 50, he pushed and I called.  He had AK and my hand held.  That was about a 200 win.  Very happy to have made the come back after my sloppy early play on the all in.</t>
  </si>
  <si>
    <t>Rockford, Wheeling</t>
  </si>
  <si>
    <t>2nd hand at table, don't know anyone or how the table is playing.  Late position,  I get JJ, couple limpers, I make it 10.  Button picks up 10, then starts reaching for extra chips, then puts them back and gives a slight head shake as if to say "no just call" and throws in 10.  Others fold.  Flop is J108, two clubs.  No way he was thinking of raising with Q9 or 97, so I know I'm ahead right now.  I don't want to give him a free card if he had AK, so I bet out 15.  He makes it 45.  Like I said, no way he has a straight.  He could have AK clubs, or even 1010 or possible 88, but most likely, KK or QQ (with AA, I'm sure he would have raised).  I decide that if I just call, and turn is a blank and I bet, he'll fold.  The only way to get more money out of him is to re-reraise.  I make it 95.  He calls.  Turn is red Q.  I decide that he doesn't have AK because he wouldn't have called my 50 reraise.  I didn't even consider him having QQ, which would have been horrible, but even more, I need to consider that.  I go all in for 95.  He had 92 and called.  He had KK and my hand held (I had to duck an A, 9 or K).  So after the rake, I was up $188.  I almost left.  Besides that, I got nothing.  Got QQ once, raised to 10 and all folded.  Got KK in late position once, raised to 10 got two callers.  Flop was AQ10 and first guy bets out 15 and next guy calls.  Easy fold for me.  So I gave a little back, but happy to leave with a win.</t>
  </si>
  <si>
    <t>I am so bad.  First ($200) buy-in, I got whittled down to $85.  I get AQ, I make it 10, couple callers, guy to my right goes all in for $84.  I call, all others fold.  He has AJ.  J in window and I lose.  Rebuy for $200 and just play bad.  I have no other excuse.  Final hand, I have about $260 (so I had actually made a little back), get AK and bet 10.  three callers.  Flop is A93.  I go 30.  Next guy makes it 100.  I can't let it go.  I push, he calls, he has A9.  I definitely knew better, but as I said, I'm bad.</t>
  </si>
  <si>
    <t>Totally disgusting.  No cards and couldn't catch anything.  Had AK 4 times, never caught.  I guess I did good to only lose $100.</t>
  </si>
  <si>
    <t>Can't really say I had fun.  I was tired and there was just so much "non-play", i.e., people gabbing and not paying attention, so play was just so slow.  Most of my winnings was on one hand.  I had J10xx in Omaha high.  Flop was J102.  Omar makes it 8, I make it 25, Chuck goes all in and Omar calls.  I have 37 more.  I just didn't think someone had trip 2's and they were both on straight draws, so maybe they had their own outs.  I finally called.  10 hit the turn and I was good.  (I was right on the read).</t>
  </si>
  <si>
    <t>Obviously a very nice day.  On the second hand I almost doubled up.  I only won about 6 pots, but every one of them was a pretty good size.  I was the favorite in all and in all cases my hand held up.  Makes for a nice easy day.  I did lose one $700 pot when I was the favorite again, but this time, the guy did hit his flush.  Wow, what a day it would have been if that hand held up!</t>
  </si>
  <si>
    <t>Rockford,
Elk Grove Villiage</t>
  </si>
  <si>
    <t>Not much was happening, wasn't getting anything and was just getting blinded down.  I was at about $150 when I get KK.  I raise to $10 get a couple callers.  Flop is xxx.  I go $11.  One caller.  Turn K.  I go $11.  He raises to $51.  I reraise $75 more.  He puts me all in for about $15 more.  He flopped a small set.  I hold up.  So I'm at $310 or so.  Nothing happening and I'm falling asleep.  I tell Dan this is my last round.  On my last hand, I'm at $240 or so, I get JJ and limp.  couple limpers, guy goes all in for his last $50.  Another guy thinks for a while and hems and haws and finally calls.  I go all in.  He calls with KJ.  The first guy had 55. My hand holds.  I had them covered. so I had about $550.  I'm stacking chips and I get dealt, so I play one last round.  I lose one hand there.  Nice finish on my birthday!</t>
  </si>
  <si>
    <t>Well it was bound to happen I guess.  First buy-in, I got whittled down to about $75.  Flopped 2 pair and got it all in and a guy flopped a straight.  On second buy-in, was doing ok.  I was only down about $50 total when I get KK.  Guy makes it $8, another guy hems and calls.  I make it $16.  Both call.  Flop is AK3.  I check, raiser checks and last guy makes it $15.  I call hoping other guy will call.  He folds.  Turn is A.  Guy leads out for $25.  I make it $100.  He calls.  River is an 8.  He leads out for $100.  I have about $165 left and go all-in.  He calls and has A8.  ARGHHH.</t>
  </si>
  <si>
    <t>Rockford, Mt. Prospect</t>
  </si>
  <si>
    <t>Disgusting.  Actually won a high hand, so that saved me $50.  Was doing ok, I was up about $175 and then hit a couple coolers.  I had AQ in BB.  A few limpers to me.  I make it $10.  Guy with about $85 makes it $30.  I push, he calls.  He's got JJ and it holds up.  Then I get QQ.  Guy to my right makes it $8.  I call.  Flop is Q109.  He checks I go $25, he makes it $100.  I push and pushes.  He has $245 or so and I have him covered.  He's got KJ of course and it holds up.  I did make one play that upon reflection, I think was horrrbly bad, but it was so crazy it worked.  I was UTG in seat 5.  I ha AK suited and limp.  Seat 7 limps.  Seat 2 makes it $8.  I call.  Seat 7 makes it $22.  Seat 2 calls.  I push.  They are confounded but fold.  So it worked, but I really do think it was not a good play.  But it was so unreadable, it worked.  That still doesn't make it ok though.</t>
  </si>
  <si>
    <t>In the first 75 minutes, I saw exactly 2 flops.  Both with AA against a small stack and they both had JJ.  One AA held for +85, the other lost for -60.  Not much going on.  I'm down about 40.  I win a small pot.  I make a bluff and it works.  I'm now up $9.  3 hands to go.  Why even play them?  It's just a formality to play your free hands.  I'm not playing anything unless it's AA.  First hand, garbage, fold.  Second hand 10-9 suited.  Limp, someone raises, I fold.  Board is KQJ!  I still could have lost, but oh well.  Now it's my last hand.  I'm up $7.  I get JJ UTG.  I limp (I know terrible).  Entire table limps.  I'm playing a 9-way pot with JJ.  Flop is KJ10 rainbow.  I check (BAD again).  Entire table checks.  Turn is 8, two of a suit.  Ok, if somone had Q9, they were already good on the flop.  I bet $15.  One caller.  River is A (no flush).  I bet $15.  Guy gives a great speech, asking what 2 pair I have.  If he pushes, I don't know what I'll do.  He finally just calls and my hand holds.  I'm the worst.</t>
  </si>
  <si>
    <t>I'm just bad.  Impatient.  Trying to make moves at the wrong time.  Limping with big pairs (worst thing you can do).</t>
  </si>
  <si>
    <t>Rockford, Shiller Park</t>
  </si>
  <si>
    <t>Win a little, lose a lot.  Not a good business model.  Just nothing happening today.</t>
  </si>
  <si>
    <t>Crazy day.  Got about $20 up in first 15 minutes, then card dead for over 4 hours.  Whittled down to $150.  Get AQ and someone makes it $10 preflop.  I call.  Couple other callers.  Flop is all blank.  I check, person picks up chips to bet then checks.  All check.  Turn Q.  Person bets $15, I call, all fold.  River Q.  I figure if I check she'll check.  I have to throw a bet out.  I bet $20.  She thinks and folds.  Immediate next hand, I get AA.  Guy who had dumped $1400 in the game and is terrible and hasn't won a hand and is a calling station, cracks my AA.  Flop was KJ9.  He leads out for $15. I make it $30.  He calls.  Turn x, he checks, I go $50.  He calls.  River X.  He checks, I check.  He had Q10.  I'm so livid I can't speak.  I'm down to $75.  I decide any pair or A w/10 or higher, I go all in.  I'm down to $51.  I get 33.  I go all in.  Girl calls.  Shows 66.  Flop is blank.  3 on turn!  I hold up.  Then a long story.  See email for details.  Too much to write here.</t>
  </si>
  <si>
    <t>Nothing too crazy today.  Got AA (me) vs. KK and I held up.  Biggest hand was I had J10 and got to limp.  Flop was 10xx.  Guy bet 10 and I made it 20, one other caller.  Turn was 10, all check.  River blank, guy leads out for 32, next guy calls.  I think I can't be ahead, but finally call.  First guy mucks, second guy shows KK.  I hold up.  The KK slow played and didn't raise pre-flop.  If he had, I would have folded.  Nice to see someone else make a mistake.  Some guy at our table had KK vs. AA 3 times today (once was me).  All lost.  Crazy!</t>
  </si>
  <si>
    <t>In the last hand of my first round at the table, I had $199 in seat 1.  Button is in seat 3.  Seat 8 makes it $10.  I call.  Seat 2 makes it $30.  Seat 8 calls.  I make it $130.  They both call.  Flop is AKJ.  Seat 8 goes all in.  I call for less ($69).  Seat 2 calls and has everyone covered.  8 has KK, I have AA and 2 has JJ!  I hold up.  After rake and tip, I have $588.  That was pretty much my entire action for the day.  SWEET!</t>
  </si>
  <si>
    <t>It was fun.  I was silly.  And of course, lost my stack with AA to Omar with 22.</t>
  </si>
  <si>
    <t>Nothing of note.  I lost $57 when my AA got cracked when the guy hit his set.  $50 of the $75 won today is because I hit the quads of the week (which didn't hold up for high hand).</t>
  </si>
  <si>
    <t>Rockford, Schaumburg</t>
  </si>
  <si>
    <t>Nothing special.  Won one hand.  Just wasn't into it today and was tired.  Better than losing I guess.</t>
  </si>
  <si>
    <t>Rockford, Elmhurst</t>
  </si>
  <si>
    <t>Played a total of two hands past flop.  Well, actually only 1.  The other I bet on flop and all folded, so I stole the blinds since it was a limped pot.  The 1 hand I did play, I won a small pot.  Otherwise, it was fold, fold, fold.  Even though it was little, I'll still take a win.  I really only played to pick up the $50 from quads of the week on 1/8.</t>
  </si>
  <si>
    <t>Started out hot.  In the first 20 minutes, I had AA twice and won decent pots, plus won another pot or two.  I was up $166.  Then went cold for over 2.5 hours.  Got whittled down to being up $66.  A very hyper-aggressive guy came to our table and I waited for a big hand.  Got AA again and he made it $30, I called.  Flop blank, I made it $100, he pushed I called and I held up.  About a half dozen hands later, I get KK when he had straddled.  I know for a fact he's going to raise.  A few callers and he pushes for $120.  I call.  He flips A8 off.  A in flop window.  ARGGHHH.  Oh well, still a winner for the day, but could have been better.</t>
  </si>
  <si>
    <t>Rockford, Elk Grove Village</t>
  </si>
  <si>
    <t>Nothing special really.  Pulled a nice semi-bluff on a very active guy, who saw I wasn't playing much.  That got me $50.  Got someone to call me who had a K on a board of Kxx when I had AA.  Got about $175 on that.</t>
  </si>
  <si>
    <t>Really not much to speak of.  I got AA once and it held up for about $75.  I got quad 10's and got about $90.  I made a move where I was SB and someone made it $15 with 3 callers.  I had QQ.  I made it $75.  One guy called for less and all else folded and my hand held.  Other than that, I didn't get anything and lost a lot of blinds and small pots where I didn't hit flop.</t>
  </si>
  <si>
    <t>Actually I didn't get  a lot of great cards.  Was in 3 key hands, 2 I won. 10-8 limped.  Flop is 97x.  Checks around.  Turn blank, checks around.  River J for nuts.  I bet, he raises, I reraise, he goes all in.  Then A9.  I make a small pre-flop raise.  2 callers.  Flop is J108 (2 hearts).  I bet 11, guy makes it 22.  Another guy calls, I call.  Turn is Q.  I bet out 37.  They both call.  River is 8 hearts.  First guy goes all in (has me covered.  I finally fold.  Later he tells me he had Ax hearts.  I believe him.  The guy that raised me had KK.  Then I had A10.  Limp.  Flop is A108.  I bet 10.  Two callers.  Turn A, check, I check, last checks.  River 9.  Check, I bet 20, last guy makes it $55.  First guy folds.  I think a while and raise it $70 more.  He calls.  Had 99.</t>
  </si>
  <si>
    <t>Nothing special at all.  Couple hands I had held up and that was about it.</t>
  </si>
  <si>
    <t>In the first 15 minutes, I got AA and lost my stack to a guy who hit is set.  Then about 30 min later, I hit a set on a guy that had AK with A on flop.  Trouble is he only had about $75.  So I was very happy to make a comeback and come away with a win.  Nothing else special happened.</t>
  </si>
  <si>
    <t>Nothing special.  Had a couple hands and they held up.  Pulled a semi-bluff on Asian Tony.  He straddled and I called with AQ.  Couple other callers.  He made it $25.  I pushed for $275.  He folded.</t>
  </si>
  <si>
    <t>Easy day, no hard hands, no hard decisions, hands I got held up.  If cards could always be that easy!  Only one interesting hand.  New table, still in first orbit.  I don't know anything about the key guy.  We each have about $200.  He's under the gun and makes it $12.  I have AA and call, all others fold.  Flop is K104 rainbow.  He leads out $15, I make it $40.  He calls.  Turn is blank, he checks, I go $63.  He folds AA face up!  I don't show my hand.  He says I had to have hit a set.</t>
  </si>
  <si>
    <t>Rockford, Morton Grove</t>
  </si>
  <si>
    <t>Another not difficult day.  Got  few hands and they held up.  Really only won $151, but got another $50 with a high hand.</t>
  </si>
  <si>
    <t>Wow, another not difficult day.  Lost one tough hands when my QQ didn't hold up against 109 for $79.  But otherwise, hands held and easy decisions.</t>
  </si>
  <si>
    <t>It was a struggle today.  No cards at all.  The few starting hands I got, didn't hit, or if I had a pair, the flop would be two overcards with an A and someone betting.  I stayed disciplined and was down to $150.  I had Q10 and flop was Q109.  Terrible guy goes all in for his last $50.  One guy calls.  I push.  He thinks a while and finally folds.  Bad player flopped straight.  I rebuy.  Less than one orbit, I double up through him, so now I'm only down about $15.  Still couldn't get anything.  Miss some flops.  Get KK and A on flop and guy bets.  I go away.  Finally flop top straight very bad player and he has second straight.  We're not all in because board paired and 3 of a suit, but I win enough to get back up a little.  Still nothing happening and I just don't have a good feeling about anything.  Hate to leave the table with that bad guy there, but I hit the road.  Better than losing I guess.</t>
  </si>
  <si>
    <t>Another struggle and just bad vibes in general.  The bad guy from yesterday was right next to me on my right, exactly where I wanted him, and he played just as bad, but I just couldn't get a hand.  And any hand I did get, I didn't play very well.  I was lucky to come away with a win at all.  Got grinded down to about $125 and then won a good size pot to be up about $35.  Frittered that away and things just didn't feel right.  I wasn't reading people very well.  I decided I'm outta here and be home with Dianne.</t>
  </si>
  <si>
    <t>Well I can't say it was a struggle.  Just didn't get anything today.  I made one hero call that got me up a few bucks and that was about it.  I had JJ UTG, raised to $10.  BB, who was running hot, and I know from other games, plays anything, called.  Flop is 862 rainbow.  He bets out $15, I make it $30.  Turn is x (I think a 10).  We both check.  River Q, no flushes.  He bets out $45.  I say, "I know you're hot, but I have to see it" and I call.  He mucks, I much.  At least today, I recognized not much was happening and I didn't hang around too long.</t>
  </si>
  <si>
    <t>Rockford, Skokie, Doubletree (Old Orchard</t>
  </si>
  <si>
    <t>Obviously a good day, but could have been so much better!  Not much happening, I'm about even.  I get AA UTG.  I make it $10.  3 callers.  Flop is A84, two spades.  I go $20.  Two callers.  Turn 4.  I go $25, call, guy pushes for $147.  I have $160.  I hem &amp; haw and push.  Last guy calls.  River Q, first guy to push was on a straight draw (wow, donk), other guy had Q4, so he actually hit a full on river.  Next key hand I had Q10 and got to limp.  Flop is 1010x.  I bet $10, one caller.  Turn x, I bet $10 again, he makes it $40.  I call (a better player probably could have folded).  River Q.  He bets out $60.  I make it $160 and he calls.  He had K10.  Won some other small hands.  I did have one high hand to get beat with 30 seconds to go.  ARGHHH.  Then near the end, I was up about $675.  I got 88 and got to limp.  Flop J87.  I bet $15, one caller.  Turn 6, and 2 hearts and 2 diamonds.  I bet $30.  guy calls.  River red 10.  He bets out $25.  I disgustedly call.  He's got straight.  Very next hand, I get 88 and get to limp.  Flop is AJ8 rainbow.  I bet $15, same caller.  Turn A.  I bet something pretty big, I think $40.  He calls.  River J.  Counterfieted.  CRAP.  He bets out $100.  I fold.  Now I'm steaming and play to my blind and leave.</t>
  </si>
  <si>
    <t>Rockford, Niles (White Eagle)</t>
  </si>
  <si>
    <t>Unusual afternoon.  For 3 hrs 15 min, I get NOTHING.  I win a couple very small pots with QQ but that's it.  I get AQ like 3 times and never hit.  Still, I'm patient and disciplined.  I'm actually in good spirits because I know I've played pretty well and something good has to happen.  But it's getting late and I promised Scott I'd get home for dinner, so I have about 20 minutes left.  I'm down about $80.  Early position makes it $14.  Couple callers, to me in UTG.  I had limped with QJ spades.  It's late and I'm leaving soon, so if anything is going to happen, it's not going to happen by folding.  I call.  Flop is AK10 (rainbow, no spades)!  I check, original better checks, all check.  Turn blank.  I can't let it go again.  I bet $10.  Original raiser goes all in for about $60 or so.  All fold, I call.  He flips AA.  River doesn't pair, I hold up.  I'm still stacking chips and dealer deals my BB.  I finish stacking and I'm at $213.  ARGHH.  If I had known that, I would have left right then.  Ok, I'll play my SB and free hands and hit the road.  Then I have my discussion with myself.  Why am I staying?  I'm not going to play anything less than AA.  There is no rule that says you have play your free hands.  I get nothing.  After BB &amp; SB, I'm at $210.  I'm second to act and get QQ.  I instantly decide I can't fold or limp, I have to play like I should.  I make it $10.  Couple callers to seat 1.  He has $1000 in front of him and has been playing very well.  Not crazy. He makes it $85.  Get's to me.  Oh well, what the heck.  I push.  All fold to him. Earlier in the day, he won a $350 or so pot with KK vs. QQ.  I figure here we go again.  He thinks for a bit and calls.  I say "you have to have KK". He has AK hearts.  Flop is J10 hearts and blank.  I have to dodge any heart, any AK or Q.  Turn low black card, river low black card.  I play my UTG hand and hit the road.  HOUDINI!  I escaped.</t>
  </si>
  <si>
    <t>Blah tight slow money moving table, blah cards.  I was up $16.  Got KK.  Bet $10, three callers.  Flop J4x.  I bet $25.  One caller.  Turn 4.  I bet $26.  He calls.  River J. I check, he bets, I fold.  Now I'm down $45.  I fight back to get up and then figure there is nothing happening today, I'm going to hit the road while I can.</t>
  </si>
  <si>
    <t>Lumiere Place, St. Louis</t>
  </si>
  <si>
    <t>Was up about $100, nothing special.  Then one hand of note.  Get AK UTG.  Make it $10 to go.  One caller, a girl who I felt was playing decently.  Flop is Qxx rainbow.  I continue for $20.  She calls without hesitation.  Turn x.  I continue for $50.  She thinks a bit and calls.  I know she's got at least a Q.  River x.  I push (she barely has me covered).  She goes into the tank and folds.  SWEET!</t>
  </si>
  <si>
    <t>Free slot play for $15 when I signed up for their card.  I had to play the whole $15 but I could keep the winnings.  I played a simple single quarter slot machine.  Ha!  Got to like it!</t>
  </si>
  <si>
    <t>Only one hand of note, I got 22 and got to limp.  Flop is KQQ.  All check.  If someone had bet even $3, I'd have folded.  Turn 2.  I bet $10, one caller.  River 2, I bet $20, he folds.  I get a $100 high hand bonus (so that was the majority of my winnings).  I'll take it.</t>
  </si>
  <si>
    <t>Nothing happening.  Getting some starting cards but then not hitting.  Dwindeled down to $62.  Ax hearts.  I limp.  Flop is xxx two hearts.  Someone bets $10 with a caller or two.  I push.  One caller.  Turn heart.  Up to $157.  Few hands later, I get KK UTG.  I limp from seat 5 (of 10 person table) because I know seats 7 &amp; 8 have been very active and I'm sure one will raise.  Sure enough, 7 makes it $15.  3 callers to me, so $60 in pot.  I make it $90.  Originall raiser makes it $175 which puts me all in.  I call.  Board is QQxxA, 3 diamonds.  When A hits river, I disgustedly flip my KK and say "nice river".  Guy says "you're good" and mucks.  What could he have had?</t>
  </si>
  <si>
    <t>It was my last day and I thought I'd try PLO.  It was the most crazy aggressive table I've ever been at.  You could straddle from any position ($10).  So in the entire time, there was only 1 hand without a straddle.  I'd say at least 7 of 10 hands, someone max raised the straddle, so it was very often $40-50 minimum pre-flop.  I decided if I could get an AA or KK, I'd go for it.  Never did.  In fact, the only hand I won was the one hand that wasn't a straddle.  I hit a full on the flop.  Sure enough, everyone checks again (5 limpers).  I bet $20 on turn, all fold.  Oh well.  I tried, but the game was just too crazy for me.  Then again, I never got the chance either.  I only saw one hand that I would have won had I stayed.  There was one hand, $3700 in the pot, PRE-FLOP!  Three guys all in for $830 each and two of those guys in the side pot for $600 each.  One guy had KK, one guy had 88 and the guy that won it all had AQJ10 (one suit) and hit a straight.  It was completely regular for the pot to be $150 or over pre-flop, as someone would max raise the straddle and at least 2 people would call.</t>
  </si>
  <si>
    <t>Wow, really nothing too tough today.  I hit a couple of sets that both got a pretty good size pots and I made one move that worked.  Of course, if that move fails, I'm felted.  I was middle position with AK.  Someone makes it $5.  I call.  Seat 9, very aggressive, and not very good, makes it $15 (he had limped for $2).  Couple callers to me.  I make it $105.  He calls, all others fold.  I go blind all in for $93.  Flop is JXX rainbow.  He thinks just a touch and folds.  Nice, but what is amazing, he pretty much called every other bet at the table, and hit a lot of crazy hands.  So I was very happy that worked out.  Obviously could have been disaster.</t>
  </si>
  <si>
    <t>Tough, dry, very slow money moving table.  Happy to get out with a win.  Early on, I got K2 hearts in SB.  There were a few limpers, so I called the $1.  Flop was 3 hearts, 873.  Small bet and one caller.  Turn 8.  he bets $17 and I make it $40.  River 7.  ARGHHH.  At least he checks.  He has an 8.  So I'm down about $45 from this hand alone.  Very much struggled to get back up a bit and hit the road.</t>
  </si>
  <si>
    <t>Well, bubble had to burst one day.  Just a disaster of a day.  Third hand in, I get AJ.  Flop is J65 rainbow.  Guy leads out for $17, I make it $40.  He calls.  Turn is A, putting second heart out.  He bets $50, I push, he calls (I have him covered by $5.  He has J5 hearts.  Heart on river.  Rebuy.  Someone makes it $8.  I have JJ.  I call.  Someone raises to $38.  I was in seat 9 and he was in seat 1.  Originall bettor folds.  I thought he was all in, so I called (probably would have called anyhow).  Flop is 3 undercards, rainbow.  Dealer looks at be for a bet.  Ok, I go $100.  He's all in for $70.  He's got KK and holds up.  Just couldn't recover from that and dwindled down until finally lost the rest.  Just no cards to play besides what I wrote about.</t>
  </si>
  <si>
    <t>Just couldn't get ANYTHING.  Got whittled down to $66 and get KK.  I make it $16.  Couple callers.  I'm first to act and go all in for $50.  Flop is xxx, 2 hearts.  Guy calls with A2, one heart.  Runner, runner heart.  Rebought and nothing happening.  Well it had to come to an end sometime.</t>
  </si>
  <si>
    <t>Rockford winning streak totals and averages</t>
  </si>
  <si>
    <t>Rockford total counting loss before and after win streak</t>
  </si>
  <si>
    <t>Rockford winning streak average session time</t>
  </si>
  <si>
    <t>Piagow</t>
  </si>
  <si>
    <t>Encore, Las Vegas</t>
  </si>
  <si>
    <t>$10 bet</t>
  </si>
  <si>
    <t>$1-$2 NLH</t>
  </si>
  <si>
    <t>$15 min bet</t>
  </si>
  <si>
    <t>Only made min bets, bet a few $1 bonus hand bets, broke even on those.</t>
  </si>
  <si>
    <t>Only made min bets, no bonus bets</t>
  </si>
  <si>
    <t>Session
Total</t>
  </si>
  <si>
    <t>Running
Total</t>
  </si>
  <si>
    <t>Sesssion
Hours</t>
  </si>
  <si>
    <t>Session
Minutes</t>
  </si>
  <si>
    <t>Bet $10 on Loyola-Miami game for over 133 points, I think final total was 126.</t>
  </si>
  <si>
    <t>Bet $10 on Loyola (versus Miami) +1.5 to win, won straight up.</t>
  </si>
  <si>
    <t>just a bad day.  Got a few decent starting hands and even hit the flop, but someone kept hitting it better.  Got one pair above the middle the entire session.  Disgusting.</t>
  </si>
  <si>
    <t>Rockford, Skokie, Doubletree (Old Orchard)</t>
  </si>
  <si>
    <t>So disgusting.  In the first round, I get AA and get them cracked for about $125.  Then lose top pair second kicker to top pair top kicker.  Re-bought a couple times for $100.  Just disgusting.</t>
  </si>
  <si>
    <t>Nothing happening and an aggressive guy in seat 6.  I'm in 5.  He straddled.  I was the only caller from BB.  He made it 25, I pushed, he folded.  Other than that, in a span of one round, I got AA, KK, JJ, AQ and they all held.  Unfortunately, all small pots.  Otherwise, I didn't get much of anything.</t>
  </si>
  <si>
    <t>Played over an hour and a half and lost my entire first $200 buy-in before I won a hand.  So I'm happy to get away with a win here.  Did pull off one decent size bluff.  I had KQ and someone made it $10, me and 2 other callers, so $40 in the pot.  Flop is Qxx, 2 hearts.  original better checks, I make it $25.  One guy calls (not original better).  Turn A, I go $25 again, he makes it $75, I push for $225.  He folds.</t>
  </si>
  <si>
    <t>What a pain.  I won exactly one hand (about $15) before losing my whole buy in.  I'm happy to have fought back, but what a pain. On first buy in, I was down to $117.  I get AQ in BB (in seat 5).  Seat 7 makes it $15.  4 callers to me.  I push.  Seat 7 calls for $43 total.  Seat one calls for $75 total.  Seat 2 has us covered and calls me.  7 has KK, 1 has JJ and 2 has A5.  Flop is 457.  Turn A, river blank.  Yuck.  Move almost worked.  But it didn't.  Nothing special on the rebuy, just kind of grinded it out.</t>
  </si>
  <si>
    <t>Nothing special really.  Most (not all) hands held up.  Made some decent reads and pushed people off.  Got some good cards.  Was really nice for a change.</t>
  </si>
  <si>
    <t>My day came down to two hands.  I'm up a few bucks and get JJ in middle position.  Couple limpers.  I make it $13.  3 callers.  Flop is 632 rainbow.  First guy leads out for $25.  I make it $75.  Next guy makes it $150.  Next guy goes all in for $203.  Original better folds.  I know the guy that made it 150 hit a set.  I fold.  He had 33 and the all in guy had 66.  So now I'm down $75.  Get blinded down a bit more and I'm at $110.  I get 99.  Guy in seat one has been overraising pot with any A.  I limp.  He makes it $30.  I push.  He has A10 and I hold up.  That was pretty much it for me.  No other hands of note. Nothing happening so I played another round and left.</t>
  </si>
  <si>
    <t>I had A2 suuited in SB and limped.  Flop was A25.  I don't recall who bet, me or BB, but someone bet and the other called.  Turn is x, spade, giving me nut spade draw.  I bet $22, he makes it $44, I make it $122, he pushes.  I call. He's got A5.  No spade. I have $26 left.  No other nothworthy hands, but I fight all the way back to up a bit and then I had to run an errand, so I hit the road.  Very happy to get away with a win, and very happy to have fought back from being down so much.</t>
  </si>
  <si>
    <t>A Houdini escape session.  Brand new table, I'm in seat 5.  Very first hand UTG, I get AK suited.  I make it $10, 2 callers.  Miss the flop and it's blanks.  I fire a $15 continuation.  2 callers.  Turn blank, I finally check and they bet and I fold.  I'm down $25 before both decks of cards have been shuffled.  Get grinded down to $150.  UTG with KK.  I make it $10.  Two callers then seat 2 makes it $40.  I make it $110.  Seat 1 calls for about $70 and seat 2 pushes (has me covered).  I only have $40 more and call.  Seat 1 flips 77, seat 2 flips AQ off.  Flop is AQx.  I reload.  Nothing happening at all.  Basically staying even on second buy in.  I get AK suited UTG.  I make it $10.  1 caller.  Seat 4 (BB) makes it $50.  I push for $200 total.  Seat 4 calls for just slightly less (about $190).  He flips KK.  A on flop.  I hold up, play to my blinds and leave.  Nothing else worth mentioning.</t>
  </si>
  <si>
    <t>Could have been a good night if I hadn't donked off $85 on one bluff and then $70 on another (besides the other betting on the hand).  Then I finally scrape my way back and I'm up $12, playing my very last hand.  I lose $50!  So I continue to play and somehow come back.  Sometimes I wonder why I play.  I just aggravate myself.</t>
  </si>
  <si>
    <t>ok result I guess, but it could have been SO much better.  Lost a $302 pot to runner-runner.  I was UTG with JJ, I limp in seat 5.  seat 7 makes it $10.  3 callers to me.  I make it $25.  seat 7 makes it $56, seat 2 calls.  I have all covered and I push.  Seat 7 pushs for $116 total.  Seat 2 calls for $151 on top of the $116.  Seat 7 had AA.  Seat 2 had A10 suited clubs.  Flop was xxx rainbow (one club).  Turn club, river club.  So I would have only won the side pot, but still would have been nice.</t>
  </si>
  <si>
    <t>Disgusting.  AA got cracked,  KK got cracked, and lost another $90 on a hand I was sure I won.  I don't even want to talk about it.</t>
  </si>
  <si>
    <t>Another Houdini act.  AA &amp; QQ (with an all underboard) killed my first buy in.  I was all-in on my second buy in and got lucky.  From there I grinded back for a win.  The lucky was I was UTG with QJ off.  I made it $5 to go to build a little pot.  Button makes it $20.  I call.  Flop is 10-9-x, I check, he goes $25, I push for $95.  Turn K and held on river.  Scary, but lucky.</t>
  </si>
  <si>
    <t>Had fun.  Actually could have been a lot better.  Lost a couple big hands.  Well, one was a high/low where I got quartered and I already had $133, so I had to give away $66.50 on that hand.  And one other hand, where didn't call a big handthat I probably should have and I would have won $74.  But that's ok.  Still fun.</t>
  </si>
  <si>
    <t>Obviously a nice day.  Didn't lose any hands for big amounts and won one medium, one medium+ and one big pot.  On the medium+, Dan in seat 3, UTG, made it $15.  4 called.  I was in 5 with QQ, called.  Two other callers.  Flop is undercards, rainbow.  3 &amp; 4 checked, I go $50 and all fold.  On the big pot. seat 9 straddled.  3 limpers to me, I have 66.  I limp.  One more limper.  9 raises is straddle to $25.  All fold to me, I push for $294 total.  He (cab driver Marty who talks constantly), thinks and calls.  He flips AK.  My hand holds up.  Nice!</t>
  </si>
  <si>
    <t>This might have been my biggest Houdini performance ever.  Plus I got a guy to fold a $347 pot for a $1 bet.  See email for details.  Of course, I lost $190 on AA.  I hate that hand.  And I wasn't getting cards.  I clawed and scraped my way back for a win.  Good patience and well timed aggression.  Actually, at one point on second buy in, I was down to $50 and fought all the way back to $385 so only down $15.  Then I went way back down to $75 then clawed my way all the way back again.</t>
  </si>
  <si>
    <t>Actually a pretty easy day.  Although I did lose about $75 with AA.  I'm starting to hate that hand.  But otherwise, my hands held up and I had fairly easy decisions.</t>
  </si>
  <si>
    <t>$1-2 NLH
$1-3 NLH</t>
  </si>
  <si>
    <t>Well no escapes today.  Just bad play.  New table, second hand, I get JJ UTG.  I make it $10 in seat 4.  Seat 6 was a young kid who made it $25.  I had no basis, but I just thought he was making a move.  I pushed, he called.  He had KK and it held.  I rebuy and am not doing too bad.  Actually at one point, I'm about $65 down.  But then I gave some of that back and had about $260 in front of me.  I'm in seat 5 now.  Seat 4 is UTG and makes it $15.  I have KK and only call.  MISTAKE!  RERAISE YOU IDIOT.  3 other callers.  Flop is 862 rainbow.  check, I go $75.  Guy makes it $200.  I push, he's got 86.  Yuck.  With about 30 minutes to go, table agreed to go to $1-3.  Oh well, couldn't last forever.</t>
  </si>
  <si>
    <t>It was a struggle today.  I was in seat 1 (my least favorite seat).  Guy in seat 2 kept just barely beating me.  I have KJ on a J high board, he has AJ.  I have 10-9 on a 9 high board, he has A9.  I have an over pair, he has two pair.  Just couldn't beat him and I doubled him up 3 times, which basically took my whole first buy in.  I rebought for only $100.  Then things got better and I fought back for a win.  Got out of seat 1 and was in a much better mind set.  I think I learned something today.  I was just in a bad mind set in seat 1 and I might have made some bad decisions because of that.  Don't sit there!  Wait if you must.  Sounds crazy, but hey, learn from your mistakes.</t>
  </si>
  <si>
    <t>Pretty much a dull day.  Won a high hand, so that was the majority of my win.</t>
  </si>
  <si>
    <t>Absolutely digusting cards.  Just hand after hand of fold, fold, fold.  Finally get AA and lost $94 as a guy hits runner runner for a 4 card straight.  Later I get AK, bet $15, get one caller, flop is A95, I bet again, he calls, turn I go all in, he calls, he's got A5.  He called A5 preflop for $15.  I get AA later, go $10 and win $3 in blinds.  Just a disgusting day.</t>
  </si>
  <si>
    <t>Another digusting day of nothing and the couple hands I did get I was drawn out on.  Yuck.  I think I'm quitting for a while.</t>
  </si>
  <si>
    <t>Had fun. Steve Ashley's birthday party.</t>
  </si>
  <si>
    <t>What a crappy day.  Just bad vibes the whole time.  I'm surprised I lasted as long as I did before losing.  Just yuck.</t>
  </si>
  <si>
    <t>Just ridculous.  A lot better attitude today, but still disaster.  Was actually about even and then I lost about $150 with AA, betting it all the way.  At that point it was just a matter of time.  Sometimes I hate this game!</t>
  </si>
  <si>
    <t>Pretty disgusting cards, but I stayed patient and disciplined.  In over 5 hours at the table, I had exactly one pair above the middle (above eights).  Oh well, better than losing I guess.</t>
  </si>
  <si>
    <t>Year</t>
  </si>
  <si>
    <t>Month</t>
  </si>
  <si>
    <t>Day</t>
  </si>
  <si>
    <t>Total</t>
  </si>
  <si>
    <t>May</t>
  </si>
  <si>
    <t>1-31</t>
  </si>
  <si>
    <t>June</t>
  </si>
  <si>
    <t>1-15</t>
  </si>
  <si>
    <t>16-30</t>
  </si>
  <si>
    <t>July</t>
  </si>
  <si>
    <t>16-31</t>
  </si>
  <si>
    <t>Frittered away my first buy-in in about 30 minutes.  Lost my last $100 of it with my A10 vs an action player 98.  Of course I lose.  Rebought for $200.  Nothing happening.  In the last hour, I finally get my first pair, AA!  Holds up for a nice pot.  Later I get QQ I go $10, Larry makes it $25.  I call.  Flop xxx, check, check.  Turn Q.  I check, he goes $35, I make it $85.  He calls.  River blank, but I have top full house.  I go $87 he calls.  He had AQ.  One other hand, I got to limp with 78, flop is 456.  Won about $60 on that pot.  So the last hour was fun at least.</t>
  </si>
  <si>
    <t>I'm the worst player ever.  I get a once-in-a-year hand and I mis-play it.  I'm UTG get 44, limp, late position makes it $10m one caller, I call, 2 more callers, so $50 in pot.  Flop is 422, two diamonds!!!  I'm first to act and go $25, two callers.  Turn J hearts.  What do I do?  I go $80.  Of course, fold, fold.  I'm the biggest idiot in the world.  Lost my stack when I hit a set and get turned a full house.  Yuck</t>
  </si>
  <si>
    <t>August</t>
  </si>
  <si>
    <t>below</t>
  </si>
  <si>
    <t>this</t>
  </si>
  <si>
    <t>line</t>
  </si>
  <si>
    <t>Finally a pretty easy day.  No really hard decisions, the few hands I did get held up.  Would sure be nice if there were more days like this.</t>
  </si>
  <si>
    <t>September</t>
  </si>
  <si>
    <t>insert</t>
  </si>
  <si>
    <t>had fun</t>
  </si>
  <si>
    <t>Continuous bad decisions and poor decisions.  Makes for a bad day.  Thing is, I got a lot of playable hands, so  saw lots of action.  I'm just bad.</t>
  </si>
  <si>
    <t>So frustrating.  I felt I was actually playing decently.  Folding when I should, betting/raising when I should.  I'm actually up about $80.  I'm UTG with 87 diamonds.  I limp.  5 other limpers.  Flop is AQ2 diamonds.  I check, someone goes 20, someone else calls.  I make it 100.  First guy folds, other guy goes all in for $150.  I call.  He has 109 diamonds.  Now I have about $125,  Lost a few and am at $50.  I get $77 in late position.  Someone goes $10, one caller and I go all in.  They both call.  One guy has A9, other guy had KJ.  K on flop, K on turn.  So disgusting.</t>
  </si>
  <si>
    <t>October</t>
  </si>
  <si>
    <t>Pretty easy day actually.  Cards held up and no real hard decisions, and the decisions I did make were good.</t>
  </si>
  <si>
    <t>Rockford, White Eagle, Niles</t>
  </si>
  <si>
    <t>Actually was pretty much even and then I made two disasterous plays.  I'm in seat 5.  New guy comes to the table in seat 4.  poker image to the utmost.  Baseball hat with brim pulled down low, hoody sweatshirt, dark sunglasses, bandana over his mouth and chin.  Never speaks.  First time he had the chance, he straddled.  Got back to him and he raised it to $20, all folded.  Next round he straddles again.  I have 99 and limp.  Gets back to him and he makes it $20 again.  I figure this is just a move and I push.  He calls.  He's got AA.  Oh well.  I lose $129 there.  I'm down to $107.  Little later, I'm in a blind and I have 109 suited clubs.  Someone makes it $12 and a couple callers, so I call.  Flop is Q106, two clubs.  I check, original better goes $20, one caller, I push for $95.  They both call.  Better has AQ and holds, no club.  I'm out.</t>
  </si>
  <si>
    <t>November</t>
  </si>
  <si>
    <t>Lost one big hand for $130 when I had QQ and other guy had AQ.  Flop was Aax.  That put be down about $50 (I was up about $90).  I got 87 suited and someone made it $25 pre, I called.  Flop was 87x, two clubs.  Guy bets out $100, I go all in for $124, he has two clubs but my hand holds.  That was about it.  Nice to get away with a win after losing the QQ hand.</t>
  </si>
  <si>
    <t>December</t>
  </si>
  <si>
    <t>Hollywood Aurora</t>
  </si>
  <si>
    <t>On 4th hand at new table got quads and got paid.  Was up about $140 within about 20 minutes and then went stone cold.  Lucky I got a win.  I don't think I won more than one hand in the last 3.5 hours and I don't think I played more than 2 to the river.  But hey, better than losing I guess.  It was such a frustrating stretch.</t>
  </si>
  <si>
    <t>Usually I just say I had fun for games at Virgil's, but this one was painful with the slow players.  Oh well, I had to leave early anyhow, so not a big deal I guess.</t>
  </si>
  <si>
    <t>January</t>
  </si>
  <si>
    <t>16</t>
  </si>
  <si>
    <t>February</t>
  </si>
  <si>
    <t>1</t>
  </si>
  <si>
    <t>Rockford, Arlington Heights, House of Music</t>
  </si>
  <si>
    <t>New table, very first hand, I catch a straight and I'm up about $47.  Get a lot of playable hands and don't hit or win any of them.  Down to about $125.  Get it all in with a guy on an Axx flop, I have AQ, he has AK.  I hit a Q on turn and then 4 flush the river.  After that, totally card dead.  Finally just gave up and left.  Better than losing I guess.</t>
  </si>
  <si>
    <t>A disaster.  Players were so bad besides.  I guess I'm just worse.  I don't even want to talk about it.  I get KJ, flop top two, bet all the way, guy hits an A on river for a higher 2 pair.  Guy in seat 2 bets $11 preflop, seat 4, 5, 6 all call.  I'm in 7.  I have QQ.  I make it $51.  Seat 2 calls.  Flop is xxx rainbow.  I push, he calls, he has KK.  I reload, I get AA.  Bet it all the way.  Guy calls me down and hits an inside straight on river to send me home.</t>
  </si>
  <si>
    <t>Rockford, Foster &amp; Canfield, Chicago, St. Eugene's church</t>
  </si>
  <si>
    <t>Day started horrible.  Second hand I get QQ, raise to $10, bet it all the way and guy with 24 calls and hits 44 on board.  Luckily I only lost about $60.  Less than 2 rounds later, I get AA, bet it all the way and guy calls me all the way with 34 and hits one on turn and other on river.  But I fought back, no big hands, just kind of grinded, so happy to get a win.</t>
  </si>
  <si>
    <t>Very non-descript.  Very few hands and the ones I got held up for small pots.  Very first hand got KK.  Bet and sure enough, A on flop, continued and guy folded.</t>
  </si>
  <si>
    <t>Nothing special really.  Just kind of grinded.  I did make a $45 mistake that is really bothering me though.  I have AJ with flop of Axx, all check, turn x, all check, river 4, guy best $10, I call, one other caller.  Last guy flips A4, first guy flips A9, I saw the A4 and I thought 2 pair and folded.  The original flop was A66, so I had the best kicker with 2 pair.  I gave away the pot.  It was just the blinds and the last best, so instead of winning $33, I lost $10.  So aggravating.</t>
  </si>
  <si>
    <t>Not much happening.  Down about $25.  Get JJ in seat 5 on button.  Folds to seat 2 who makes it $7.  I make it $15.  All fold.  Flop is 963.  He checks, I go $25, he calls.  Turn is 5, he checks, I go $30, he goes $85, I push, he finally calls.  He flips 98.  8 on river.  I go home.</t>
  </si>
  <si>
    <t>Not much happening.  Bought in for $300.  Pretty active table.  Hard to see a flop for less than $30.  Happy to get away with a win.</t>
  </si>
  <si>
    <t>Absolutely no cards.  Got one AQ and one A10.  Neither hit.  Got 22, 77, 99, none hit with all high cards on flop and people betting.  How can you go that long and not get anything to play?  Stayed disciplined and felt good to only lose that much.</t>
  </si>
  <si>
    <t>Less active table.  You could see flops for $10.  Played conservatively and waited for big hands that held up.  I probably should have won more.  On a couple hands when I finally hit something, instead of making a smaller bet that people might call, I just got excited and bet pot and got all immediate folds.  Stupid rookie mistake.  Can't believe I did that.</t>
  </si>
  <si>
    <t>Less active table.  You could see flops for $10.  Probably (well, obviously) over confident after success the night before.  Lost 3 $300 buy-ins.  First I got AA and bet all the way and guy had two pair.  Second hit a flush and guy hit a full house and last got AA cracked again.  Sad day.</t>
  </si>
  <si>
    <t>16-28</t>
  </si>
  <si>
    <t>Rockford, Hoffman Estates</t>
  </si>
  <si>
    <t>Nothing special.  Caught a straight early on and was up $89.  Good starting hands and nothing hit.  Now I'm down about $20.  Guy to my right straddles (he has raised his straddle every time).  I get AQ and limp.  Several limpers.  Straddler makes it $15.  Me and 4 others call, so $90 in the pot.  Flop is Qxx rainbow.  Checked to me, I bet $59.  All fold.  Play my last free hand and leave.</t>
  </si>
  <si>
    <t>March</t>
  </si>
  <si>
    <t>Won 3 pots all night, but one of them I flopped quads and guy raised me.  I almost, but not quite doubled up on that hand.  Got high hand there too.  Fun!  Jay played at Rockford for first time.  He lost 2x$100 buy in.  Oh well.  He wanted to try it.  I sponsered him (but didn't tell him until after, I didn't want it to afftect his game).</t>
  </si>
  <si>
    <t>Nothing much happening.  I had some small cuts on my hands from working on games and the cards bothered them, so I cut session short.</t>
  </si>
  <si>
    <t>Pretty much all on one hand, I was BB with 67 and no raises.  Flop is Q67.  Checks around to button who goes $15.  I make it $50, she pushes (had me covered).  I had $191.  She had 48 for open ended and I held up.  6 on turn so I got a high hand that held up too.</t>
  </si>
  <si>
    <t>Again, all on pretty much one hand.  Fourth hand at a new table, I'm button.  I limp with KJ suited.  SB makes it $10.  I call.  Flop is Q103 (not my suit).  He goes $15.  I call.  Turn is A putting second of a suit out (not my suit).  He goes $25, I make $70.  He calls.  River is blank, but third of a suit.  He checks.  I go all in for $103.  He says "only think that beats me is AQ or KJ or flush".  He calls pretty quickly.  He had A10.  Not much happened after that.  Well I was up about $290 and lost a tough hand.  Don't remember the betting, but I lost about $75 on it.  I had 2 hearts, board flopped 2 hearts with a 9.  Guy bet out.  Turn, 9 hearts.  He bets again. I call.  River is third 9.  He bets again and I fold.  He hit a full house with the three 9's on the board.  Yuck.</t>
  </si>
  <si>
    <t>Nothing much at all.  In 2hrs, 14 min, I put more than $2 in on a hand exactly 3 times.  I did happen to win all 3, but really was a card dead, easy decision day.  Not that that's a bad thing I guess.</t>
  </si>
  <si>
    <t>April</t>
  </si>
  <si>
    <t>Lots of good starting hands that either hit or held up.  A couple that didn't, I got away from without much damage.  Biggest was I had about $250 and got A10 suited, UTG.  I made it $10 to go and got 3 callers.  Flop was 2 diamonds (my suit).  I bet $50.  One caller.  Turn x, he checks, I check.  River 5 of diamonds, but also pairs the board.  He leads out for $100.  I push for $187.  He calls and had 5x.</t>
  </si>
  <si>
    <t>Was down about $55.  Got to limp with Q10.  Flop is Q102.  I lead out for $10, next guy makes it $25.  We get it all in.  He had Q2 and I hold up and double up.  Won a couple other small pots.  Early on I am SB and get KK.  Guy straddles and like 5 callers.  I make it $25.  Surely I'll get one call.  Nope all fold.  Struggle for any cards today.  Just 3 or 4 hands, but they all held.  In my last round, I played a hand scared and poorly and it cost me at least $40.  I get A10 and limp (mistake #1).  Flop is 1082, two of a suit.  SB leads out for $9.  I fold!  (major mistake #2).  One caller.  Turn K.  SB bets $10, one caller.  River x.  check check, one guy had 109, other guy had 105.  I just was scared because I knew it was my last round (actually second to last hand) and I didn't want to go under the $100 up mark.  Very poor playing and not happy with myself.</t>
  </si>
  <si>
    <t>Rockford, Touhy &amp; Central</t>
  </si>
  <si>
    <t>Nothing happening.  Won 3 hands.  Played 3 other hands for over $2.</t>
  </si>
  <si>
    <t>Just a crappy day.  Lost $26 on very first hand and it was just garbage after that.  Was down to $105 (so only down $95) and a guy raises to $20.  I have A10 suited and I push.  He had AK and held up.</t>
  </si>
  <si>
    <t>$2-3 ($300) Hold 'Em</t>
  </si>
  <si>
    <t>Talking Stick Casino, Phoenix, AZ</t>
  </si>
  <si>
    <t>$2-$3 blinds, betting limit of $300.  They called it "Spread Limit".  Since I typically buy in for $200, basically no limit for me.  Not much happening.  Just had a little time to kill before swimming nationals.  Basically played (and won) two hands, one I was in BB and got AA.  Aggressive guy made it $12 and I made it $27.  All else folded.  Blank flop, I bet, he folded.  Other hand I got JJ, bet preflop, couple callers,  Empty flop, I bet and all folded.  Nothing else to speak of.</t>
  </si>
  <si>
    <t>Just a crappy day.  Tough hands and didn't play well on top of it.  Don't even want to talk about it.</t>
  </si>
  <si>
    <t>Not much to say really.  I was up about $20 or so and some guy with about $60 starts going all-in every hand, about 4 in a row.  No one calls.  I get 88 and limp, Sure enough he goes all-in.  I call.  He has JJ for $102 stack and holds up.  Now I'm down $80.  Nothing special at all, just kind of grinded my way back.  Only one pair above the middle, but it was AA and it did hold for about a $110 pot ($40 of it mine).</t>
  </si>
  <si>
    <t>Unbelievably disgusting cards.  In 1 minute short of 3 hours, I never got a pair above the middle, 88 was best, and I got AQ (off suit of course) one time.  Didn't hit of course.  The one good thing is they were easy decisions.  I did get 55 one time, got to limp and hit set.  Bet it all the way and someone hits on river.  That cost me about $75 on that hand.  I finally decide it's time to go.  3 hands to play until my big blind would come up.  First two, garbage.  Last hand, I get AA!  I'm down about $80, so I have to get a big hand.  I limp  Sure enough no raisers.  Flop is empty.  I bet $10, couple callers.  Turn is blank, I bet all fold.  What a crummy day.  Even the hands I had to fold wouldn't have hit.</t>
  </si>
  <si>
    <t>Rockford, Chicago</t>
  </si>
  <si>
    <t>Disgusting.  For the first 30 minutes I never saw an A, K or Q and only pair was 44.  I finally get a hand, KK, UTG and I make it $10.  one caller and then button makes it $30. I make it $60, all others fold, he calls.  Flop is JXX.  He checks, I go $65, he thinks a bit.  Unless he's acting, I got him as if he had AA or JJ he would have called or raised quickly.  He finally pushes and I call.  He also has KK and we chop.  Then after that, a bunch more of nothing.  Get 1010, guy raises to $7.  I call and one other caller.  Flop is J43.  Guy leads out for $11, I make it $40.  One guy calls, original raiser folds.  Turn is 8, I push, he calls, has 33 and I go home.</t>
  </si>
  <si>
    <t>Another absolutely no cards day.  At least the decisions were all easy; FOLD.  For the whole night I never got a pair over the middle.  Got 88 once and one other low pair.  No AK or AJ.  One AQ.  In the first 2 hours, there was only 1 hand I put in more than $2.  I called a raise to $12 with KQ.  Didn't hit of course.  Then I get KQ in BB.  I'm down $65.  UTG makes it $15.  5 callers, so $90 in the pot.  I push, they all fold, play a couple more hands and leave.  At least I didn't lose.</t>
  </si>
  <si>
    <t>no games</t>
  </si>
  <si>
    <t>10/15/2019</t>
  </si>
  <si>
    <t>Difference</t>
  </si>
  <si>
    <t>initial deposit</t>
  </si>
  <si>
    <t>email</t>
  </si>
  <si>
    <t>first text reporting</t>
  </si>
  <si>
    <t>2</t>
  </si>
  <si>
    <t>quads credited today</t>
  </si>
  <si>
    <t>5 card PLO Hi-Lo</t>
  </si>
  <si>
    <t>4 card PLO Hi-Lo</t>
  </si>
  <si>
    <t>NLH tournament</t>
  </si>
  <si>
    <t>Two Cards (online)</t>
  </si>
  <si>
    <t>Won an entry via a freeroll, then cashed in the tourney.  This was a long time ago, on the -25 degree day in January 2019.  Finally took the payout today.  Kept thinking I would play cash, but they are crazy in this room, so I never did.  Plus they only play hold 'em, which I'd rather play lower stakes Omaha, at least on-line.</t>
  </si>
  <si>
    <t>3</t>
  </si>
  <si>
    <t>Cajun River</t>
  </si>
  <si>
    <t>NL Hold 'Em</t>
  </si>
  <si>
    <t>Actual
Running Total</t>
  </si>
  <si>
    <t>payout</t>
  </si>
  <si>
    <t>cash out to me</t>
  </si>
  <si>
    <t>various</t>
  </si>
  <si>
    <t>online cashout/payout Pokerrrr app</t>
  </si>
  <si>
    <t>Hands</t>
  </si>
  <si>
    <t>Jovida</t>
  </si>
  <si>
    <t>payment to Dan Macahon for Jovida on-line cards in Pokerrrr for net through January 15, 2019</t>
  </si>
  <si>
    <t>payment to Dan Macahon for Jovida on-line cards in Pokerrrr for net through January 31, 2019</t>
  </si>
  <si>
    <t>Blinds</t>
  </si>
  <si>
    <t>$0.75-$1.50</t>
  </si>
  <si>
    <t>$0.50-$1.00</t>
  </si>
  <si>
    <t>$0.50</t>
  </si>
  <si>
    <t>(N/A)</t>
  </si>
  <si>
    <t>Mike &amp; Ann Payne</t>
  </si>
  <si>
    <t>I'm on a bad losing streak lately.  I just can't win a hand.  No matter how good it is, I can't hit anything or the other guy keeps hitting ridiculous hands.  Poker just isn't very much fun right now.  Of course, on my last hand, I get AA23x, double suited AA's, flop is xxx with two low and two of my suit.  Other guy has NOTHING.  I'm all in for $10 and he calls and hits runner-runner straight.  That's the way my whole night went.  And my whole last 3 weeks or so in Cajun Elite too.  I just can't win a hand.</t>
  </si>
  <si>
    <t>$1-$2-$5 PLO</t>
  </si>
  <si>
    <t>Played 5 hands orver $3.  3 AK's, (won 2), 2 AQ (won 1).  No pair middle or above.  Won one fairly big hand with AK where flop was AK and I almost trippled up (I had $156 at the time).</t>
  </si>
  <si>
    <t>Got 2 pairs middle or above, one AA, lost about $120, one JJ where I won.  Happy to get back to even.</t>
  </si>
  <si>
    <t>deposit</t>
  </si>
  <si>
    <t>$0.10 OFC</t>
  </si>
  <si>
    <t>$1.00</t>
  </si>
  <si>
    <t>Played on Pokerrrr app w/Steve Story.  61 hands, about 1.75 hours</t>
  </si>
  <si>
    <t>Played on Pokerrrr app w/Steve Story.  60 hands, about 1.75 hours</t>
  </si>
  <si>
    <t>Played on Pokerrrr app w/Steve Story.  Got about best cards I've ever got.  56 hands, about 1.75 hours</t>
  </si>
  <si>
    <t>Played on Pokerrrr app w/Steve Story.  50 hands, about 1.33 hours</t>
  </si>
  <si>
    <t>Played on Pokerrrr app w/Steve Story.  50 hands, about 1 hour 20 min</t>
  </si>
  <si>
    <t>Played on Pokerrrr app w/Steve Story.  47 hands, about 1 hour 20 min</t>
  </si>
  <si>
    <t>Played on Pokerrrr app w/Steve Story.  53 hands, about 1 hour 20 min</t>
  </si>
  <si>
    <t>HORSE</t>
  </si>
  <si>
    <t>Poker Stars</t>
  </si>
  <si>
    <t>15 players, $25 entry, 3 paid, 50-30-20%, I was top 2 and chopped (we were dead even and blinds were low enough, could have gone another hour).  So we got $150 each.  Chip Lotrich game.</t>
  </si>
  <si>
    <t>4</t>
  </si>
  <si>
    <t>football drawing</t>
  </si>
  <si>
    <t>Shane $100 math error</t>
  </si>
  <si>
    <t>OFC no jokers</t>
  </si>
  <si>
    <t>OFC jokers</t>
  </si>
  <si>
    <t>freeroll tourney 7-40 (paid 9)</t>
  </si>
  <si>
    <t>freeroll tourney 7-35 (paid 9)</t>
  </si>
  <si>
    <t>freeroll tourney 6-26 (paid 9)</t>
  </si>
  <si>
    <t>freeroll tourney 8-48 (paid 9)</t>
  </si>
  <si>
    <t>freeroll tourney 5-27 (paid 9)</t>
  </si>
  <si>
    <t>freeroll tourney chop-29 (paid 9)</t>
  </si>
  <si>
    <t>Played on Pokerrrr app w/Steve Story.  51 hands, about 1 hour 1 min</t>
  </si>
  <si>
    <t>Played on Pokerrrr app w/Steve Story.  52 hands, about 1 hour 21 min. distracted, I played terrible</t>
  </si>
  <si>
    <t>Played on Pokerrrr app w/Steve Story.  52 hands, about 1 hour 25 min</t>
  </si>
  <si>
    <t>freeroll tourney chop-22 (paid 9)</t>
  </si>
  <si>
    <t>30</t>
  </si>
  <si>
    <t>Payouts</t>
  </si>
  <si>
    <t>Current Balance</t>
  </si>
  <si>
    <t>I paid Dan</t>
  </si>
  <si>
    <t>27</t>
  </si>
  <si>
    <t>Dan paid me</t>
  </si>
  <si>
    <t>payment from Dan Macahon for Jovida on-line cards in Pokerrrr for net through May 26, 2020</t>
  </si>
  <si>
    <t>total net</t>
  </si>
  <si>
    <t>online deposit Pokerrrr app</t>
  </si>
  <si>
    <t>n/a</t>
  </si>
  <si>
    <t>bought in for $300.  First 3 hands, get good starting cards, someone pots preflop, I call, don't hit anything and lose.  Down about $75.  Then get AA and catch someone set-over-set and I win, I'm at about $465.  Get whittled down to about $425.  I'm in seat 5, guy in seat 7 is being aggressive, especially if someone raises.  Seat 3 in early position makes it $20 to go.  I have AAJ10 (one A suited).  I'm pretty sure S7 is going to raise.  I call.  Sure enough, S7 pots to $85.  S3 calls.  I re-pot to ~$285.  S7 re-pots to all-in for about $700.  S3 has us covered and calls.  Flop is 224.  Yuck, I'm sure someone has a random 2.  Turn is an A!!!  River, who knows.  They show side pot first, S7 has 2457!  Crazy and he flops a full.  I have bigger full house and with the junk in the pot, I have about $1315.  I want to play 3 hours to get the meal voucher, so I fold for the next 45 minutes.  Though I really got nothing except one hand, I had QQ109.  Someone makes it $20 to go, and I relucktantly decide to fold.  Flop is QJJ.  ARGHHH.  All 4 check, turn blank, all 4 check, river blank, all 4 check.  Guy with a $700 stack disgustingly flips over JJ (he was first to act and no one would bet).  I would have lost $700 if I played that hand.</t>
  </si>
  <si>
    <t>Played on Pokerrrr app w/Steve Story.  51 hands, about 1 hour 15 min</t>
  </si>
  <si>
    <t>freeroll tourney 4-19 (paid 9)</t>
  </si>
  <si>
    <t>freeroll tourney 3-28 (paid 9)</t>
  </si>
  <si>
    <t>freeroll tourney 9-29 (paid 9)</t>
  </si>
  <si>
    <t>Tried to bluff one hand, tried to make a move one hand.  Those two cost me about $200.  I need to just play straight.</t>
  </si>
  <si>
    <t>Nothing special at all.  Didn't get any cards.  Pretty much played 3 hands all night and they held up.</t>
  </si>
  <si>
    <t>Won 1 hand, but it was enough I guess.  Sometimes I think I like hold 'em better.  Well, it's more like I think I have a better chance to win money.  I can win more and faster at Omaha, but it seems to be steady-ier and more sure at hold 'em.</t>
  </si>
  <si>
    <t>Started off bad, lost $38 on very first hand when a guy rivered me.  Then was sloppy (probably stemming from losing that first hand).  Before I knew it, probably less than 45 min in, I was down over $100.  Got down over 200, but fought back.  Was as close as $15 down.  One hand I had KK.  I got all in with 2 other guys pre-flop.  They had AA and JJ.  I hit K on flop, then K on turn!  I wont about $170 on that hand.  Second to last hand of the night, I had A5 spades.  Limped.  Someone made it $12.  About 4 callers.  I folded.  Flop was Q86 2 spades.  3 way all in.  It was set over set over set.  Turn was a spade, I would have swept it all.  I had my chances, but couldn't pull it off today.  Bummer to take a loss.</t>
  </si>
  <si>
    <t>Mansion of a house.  Aggressive game.  I got very good cards early and hung on.  Got AA 3 times and KK twice within the first hour.  Got each one more time.  All but one hand stood up.  Obviously I won't get those kinds of cards all the time.  Could be very dangerous/expensive with all the aggressive-ness.</t>
  </si>
  <si>
    <t>Had fun.  Didn't really get much in cards.  Probably was lucky to win at all.</t>
  </si>
  <si>
    <t>Crazy night tons of action.  Good cards.  In the first 30 min, I get K10 in big blind and get to see the flop.  10-10-9.  I bet $10, one caller.  Turn x, I bet $20, guy goes all in.  I say I'm not good enough to fold, so I guess I'm calling.  He has A10 and I'm felted in 30 min.  Rebuy for $200.  Within the next 30 min, I get QQ.  I make it $10 to go and get 4 callers.  Flop 974 rainbow.  I go $25, same guy as previous hand makes it $75.  I say "I think you got me again, but all in".  He says I have to call.  He has 44.  Turn Q!.  I hold up.  I got AA twice, both hold up for about $60.  I get 55 and get to see a cheap flop.  A65, 2 clubs.  Someone bets into me and someone calls.  I just call.  Turn x, I bet, guy goes all in, I call.  He's got about $70.  River 5!  Quads!  Later I get red QQ.  Guy to my right that I respect and is playing fairly tight makes it $10, so I just call.  Flop xx2, 2 hearts.  He bets $15, I call.  Turn 2 heart, he bets $25.  I call.  River J heart, so I have 3rd flush.  He bets $45.  I call.  He has JJ.  I say Q of hearts for flush and dealer starts pushing pot to me.  Everyone (except the guy) misses he has a full house.  Fun night with all the action.  And fun to win too.</t>
  </si>
  <si>
    <t>Was actually up $205 and then gave away $95.  Stupid.  One memorable hand, got KK in little blind in seat 5.  Seat 8 makes it $6 to go.  3 callers ahead of me.  I call.  Big blind goes all in for $37, all 3 other people call!  I go all in for $141 on top and all else fold.  My KK holds up.  In fact I caught a flush.  Which would have been needed as 2 other people would have hit sets.</t>
  </si>
  <si>
    <t>Tons of action the whole night.  Unfortunately, I only could get in on a few hands.  I doubled up within the first orbit, but obviously couldn't hold it.  At the end of the night, I had $265 (from $300), with AK, guy after me bets $25.  I call.  Flop is Kxx, I go all in, he calls.  He's got AA.  Dead.  Oh well.  Money was there for the taking as there were a lot of bad players and a lot of action going on.  Just couldn't get anything.</t>
  </si>
  <si>
    <t>Friend of Steve Story.  generally weak inexperienced players.  I got lucky on one hand near the end when I had 33 all in and someone had Ax and flop was A-low-low and I hit a straight on river.  Otherwise wasn't that hard.</t>
  </si>
  <si>
    <t>Nothing memorable.</t>
  </si>
  <si>
    <t>Very first hand of the night, get J-10, Steve raises $30.  I think "this will tell how my night goes" and decide to play.  Flop is J10x.  I bet $50, he calls.  Turn is x, I bet $90, he calls.  River is 3rd spade.  I decide if he pushes, I have to fold.  He checks, I check, I win.  First hand up $200.  Very next hand get AA.  I go $30 pre-flop and all fold.  Don't get anything after that.  Lose several $30 pre-flop bets when I don't hit anything.  I announce my last hand and I'm down $125.  Get AJ, go $25 pre-flop and get a bunch of callers.  Flop is A1010, I push announcing "if you've got a 10, you send me home empty".  All fold.  Didn't get anything else the whole night.</t>
  </si>
  <si>
    <t>Pretty much a disaster.  Played last hour PLO.  Lost $300 at hold 'em.  Actually was playing ok, but lost hand after hand.  Was actually up $120, but then lost about $150 on good hands where someone had a better hand.  Then someone straddled, next guy made it $12, several callers, I had A-10 and called.  Straddler made it $100.  I felt he was buying it based on the $12 bets and calls.  I called.  Flop is QJ10, He had AK!  I was dead.  Then I had AJ and raised, couple callers, flop J66.  I raised big, someone stayed with A6.  Dead again.  Went to PLO and was pressing, but still not playing stupid, to try to get some money back, but it certainly didn't work.</t>
  </si>
  <si>
    <t>Had to go to a store out that way, so got there at 8:45 AM!  Degenerate gambler.  I was in seat 5 and bought in for $300.  Olig was in 6 and had about $8500 when I sat down and was over $10000 while I was there.  Guy in seat 4 had about $4000.  So I was playing tight and careful.  Table wasn't too crazy.  I wasn't playing many hands, but I did manage to get up about $300.  I was thinking these guys played all night and perhaps they would make a mistake from being tired.  They moved our table up to the top and I figured I'd play one last round.  I flopped quad 10's and won about $25.  Then on second to last hand, I get AA77 w/clubs.  I make it $20.  Olig makes it $60.  One caller, I repop to $260.  Olig calls.  Flop is J108, 2 clubs.  I say, well if you got me, you got me, I'll pot.  Olig calls.  My AA holds up.  While stacking chips, I get my last hand, fold and leave.</t>
  </si>
  <si>
    <t>Didn't play very disciplined.  Made some unfortunate decisions.  Got my AA cracked for about $125.  Tried to make an isolation play for about $110 and that backfired.  Oh well.</t>
  </si>
  <si>
    <t>Dealer couldn't be beat</t>
  </si>
  <si>
    <t>Poor play</t>
  </si>
  <si>
    <t>Pretty much card dead.  Felt like I played good to only lose that much</t>
  </si>
  <si>
    <t>Couldn't get a hand to save my life</t>
  </si>
  <si>
    <t>One good size double up.</t>
  </si>
  <si>
    <t>fun</t>
  </si>
  <si>
    <t>WILD hands all over the table, I lost KK, AA, won AA big, AK big and several others.</t>
  </si>
  <si>
    <t>fun, one big hand</t>
  </si>
  <si>
    <t>AA cracked twice ($400 each).  Brutal</t>
  </si>
  <si>
    <t>doubled up once and then gave it all back.  Second absolute nuts cost me once</t>
  </si>
  <si>
    <t>waste of time.  No fun.</t>
  </si>
  <si>
    <t>I wasn't in, but one ridiculous pot, 8 guys in pre-flop x 5 bets, 8 guys in on flop bets x 5 bets, 7 guys in on 5 turn bets and 5 guys in on 4 river bets.  Probably the biggest hand I ever saw for this game.</t>
  </si>
  <si>
    <t>I lost AK (me) to AA and very next hand QQ to AA.  Brutal</t>
  </si>
  <si>
    <t>Omar cracked my AA in Omaha for $100 pot or it could have been a big night for that game.  Jay played for the first time and lost $4.50.  I thought he played pretty decently.</t>
  </si>
  <si>
    <t>Lost QQ to KK.  Tough.  Then right at the end, took a gamble on hitting a flush and didn't.  Need to be more disciplined.</t>
  </si>
  <si>
    <t>Grand Victoria Elgin</t>
  </si>
  <si>
    <t>Green Room at George's on Montrose,</t>
  </si>
  <si>
    <t>Steve (Dan through Max) in Lake Forest</t>
  </si>
  <si>
    <t>Virgil's</t>
  </si>
  <si>
    <t>Rockford at notre dame HS,</t>
  </si>
  <si>
    <t>Rockford at East Prairie &amp; Dempster</t>
  </si>
  <si>
    <t>Rockford at Shiller Park</t>
  </si>
  <si>
    <t>Joe Manna</t>
  </si>
  <si>
    <t>Horseshoe Hammond</t>
  </si>
  <si>
    <t>Rockford @ Shiller Park</t>
  </si>
  <si>
    <t>Steve (Dan through Max) in Lake Forest,</t>
  </si>
  <si>
    <t>cash, $1-2 PLO, $1-3 NLH (2 rounds each.  Sorin was the other guy running things.</t>
  </si>
  <si>
    <t>$2,$5</t>
  </si>
  <si>
    <t>$0.25-$0.25 dealer call</t>
  </si>
  <si>
    <t>$1-$2 nl hold 'em</t>
  </si>
  <si>
    <t>$1-$2 NL Hold 'em</t>
  </si>
  <si>
    <t>$1-$2, No Hold 'em</t>
  </si>
  <si>
    <t>$110 tournament, 3 of 22, paid $200</t>
  </si>
  <si>
    <t>cash after tourney,$0.25.-$0.25 hold 'em</t>
  </si>
  <si>
    <t>$2-$5</t>
  </si>
  <si>
    <t>$1-2 NLH, $1-2 PLO</t>
  </si>
  <si>
    <t>$25 Pai-gow</t>
  </si>
  <si>
    <t>$4-8 Limit Omaha Hi-low w/kill</t>
  </si>
  <si>
    <t>NLH tourney</t>
  </si>
  <si>
    <t>5 super bowl squares at work @ $2 per</t>
  </si>
  <si>
    <t>won $10</t>
  </si>
  <si>
    <t>Isle Casino Pompano Beach, FL</t>
  </si>
  <si>
    <t>Seminole Casino, Coconut Creek FL</t>
  </si>
  <si>
    <t>5hrs 28 min total, about 1hr 45 min at NLH, then rest at PLO.  Lost $19 at NLH, won $22 at PLO.  However a few pretty big money swings.  Lost about $125 at NLH when I had an overpair to the board and someone had trips.  Wons about $150 at NLH when I hit my one set of the whole night (including PLO!).  I was up about $45 at one point on NLH, gave a little back, was down a touch and then got called to PLO.  At  PLO, add $100 when I came over, so started with $281.  Just nothing at all.  Couldn't get a hand and slowly just got whittled down.  Finally, with $82 left, get AA105 and go $25 and get 4 callers.  Flop is empty, go all in for last $57 get 2 callers and turn and river are nothing, and believe it or not, just the bare aces hold up!  Up to $303, and immediately get moved to 1st PLO table.  Play one hand, blinds come up and I leave.  I got very lucky to escape that one.</t>
  </si>
  <si>
    <t>21 min @ NLH, -$16.  Just about 10 hands and didn't get anything.  Then went to PLO and just disaster.  Started with $284, got whittled down to just under $100.  Flopped nut straight with 3rd flush draw with 2 others.  River hit flush, but other guy had second flush.  Reloaded for $200.  Got down to about $150.  Had KK, flop was K22, got it all in and guy had 22 for quads.  About 1hr 58 min @ PLO</t>
  </si>
  <si>
    <t>3hrs 15 min. 50 min NLH, -50, rest PLO.  Won exactly one hand the whole night.  Even hands I folded I wouldn't have won.  Can't believe I lasted as long as I did.</t>
  </si>
  <si>
    <t>4hrs 54 min total, 55 min hold 'em, rest PLO.  Won $40 in hold 'em.  In NLH, I pretty much played one hand, hit a full house and won.  In PLO, I played 3 hands, won 2 big pots and lost one.  One win, I had AAK3, seat 9 bets $15 pre-flop.  I'm in 5, I call and a few others call.  Flop is 943, 2 hearts (I don't have any).  Seat 9 goes $80, I go all in for $235, basically hoping to take it down.  Seat 8 calls, seat 9 calls.  Seat 8 had a heat draw, seat 9 had 9-8-7-6.  Turn was a 3, river blank and I held up.  Later I had KJxx, flop was QJx, checks, turn J, seat 9 pots for $60 or so, I repot for $180, he repots for $4xx something.  I fold.  Later, I had KKxx, flop is xxx, 2 clubs and 1 diamond.  Turn is K, but second diamond.  Seat 8 goes 100, I pot for $425.  He calls.  He says I don't have much as dealer flips a club, I say, but you do now, right?  He says, no, just AA, so I hold up.  I gave some back after that, but nothing bad.</t>
  </si>
  <si>
    <t>Just never got going.  Started with 10,000 in chips and immeidately spiraled down.  227 players total, I got about 200th.  Played 3hrs 49 min.  Lost some tough hands which sure didn't help either.  Still had a lot of fun and liked changing games.  Totally comfortable with each of the games, just wish I got some cards!</t>
  </si>
  <si>
    <t>played cash after tourney.  4hrs 16 min total.  1hr 38 min NLH, down $90.  went over an hour before won first hand.  Just a continuation from the tournament of disgusting cards.  Finally won a nice hand and got up about $50.  Then gave it back, then got called to PLO.  2hrs 37 min PLO.  There was a guy at the table very aggressive, betting every hand, so I didn't get to play too many hands, but the few I did all turned out to be fairly big hands and I won all but one.  Obviously, ended the night on a nice note.  Looking forward to tourney on Thursday.</t>
  </si>
  <si>
    <t>was doing ok, then hit some tough beats and went downhill immediately.  Lasted 5 hours,   Got about 125 of 204.</t>
  </si>
  <si>
    <t>played cash after tourney.  7hrs 11 min total.  First 28 min at NLH, was up $54.  Went to PLO for rest.  Nothing special happening, then I decided to gamble on hand.  I had AA and flop was AKJ.  I potted and guy repotted.  I knew he had straight, but went for it.  No full came.  Reloaded for $300.  Again, nothing happening good or bad.  I stupidly made a bluff attempt and a guy called me.  Yuck.</t>
  </si>
  <si>
    <t>Super Bowl squares</t>
  </si>
  <si>
    <t>$0.25-$0.50 NLH</t>
  </si>
  <si>
    <t>$1-2 no limit hold 'em</t>
  </si>
  <si>
    <t>$0.25-$0.25</t>
  </si>
  <si>
    <t>tournament, $80, 4th-28</t>
  </si>
  <si>
    <t>$0.25-$0.25 dealer choice</t>
  </si>
  <si>
    <t>$5 black jack</t>
  </si>
  <si>
    <t>$5 (one $15 bet)</t>
  </si>
  <si>
    <t>$1-2 PLO, $1-3 NLH (2 rounds each).</t>
  </si>
  <si>
    <t>WSOP circuit, HORSE</t>
  </si>
  <si>
    <t>WSOP circuit, PLO-8</t>
  </si>
  <si>
    <t>$0.25-0.25 dealer call</t>
  </si>
  <si>
    <t>$1-2 PLO, $1-3 NLH (2 rounds each.  Sorin was the other guy running things.</t>
  </si>
  <si>
    <t>Rockford at Dempster &amp; East Prairire</t>
  </si>
  <si>
    <t>Dan's</t>
  </si>
  <si>
    <t>Virgil's, $0.25-$0.25</t>
  </si>
  <si>
    <t>Billy Ray</t>
  </si>
  <si>
    <t>Rockford at Holiday Inn, Central &amp; Touhy HS,</t>
  </si>
  <si>
    <t>Rockford in Shiller Park American Turners</t>
  </si>
  <si>
    <t>Dan Macahon's</t>
  </si>
  <si>
    <t>Rockford at Chevy Chase</t>
  </si>
  <si>
    <t>Rockford at Mt. Prospect</t>
  </si>
  <si>
    <t>Rockford at Milwaukee &amp; Willow, Prospect Heights</t>
  </si>
  <si>
    <t>North Star Casino Bowler, WI</t>
  </si>
  <si>
    <t>Menominee Casino, Keshena, WI</t>
  </si>
  <si>
    <t>Rockford in Arlington Heights</t>
  </si>
  <si>
    <t>Rockford in Lake Zurich</t>
  </si>
  <si>
    <t>Meadows Racetrack, Pittsburgh, PA</t>
  </si>
  <si>
    <t>tournament</t>
  </si>
  <si>
    <t>Green Room at George's on Montrose</t>
  </si>
  <si>
    <t>Green Room at George's on Montrose, cash, Sorin was the other guy running things.</t>
  </si>
  <si>
    <t>Dave's, (Virgil's tennis friend)</t>
  </si>
  <si>
    <t>Horseshoe Hammond, WSOP circuit</t>
  </si>
  <si>
    <t>Dave's (Vergil's tennis frien)</t>
  </si>
  <si>
    <t>Rockford at notre dame HS</t>
  </si>
  <si>
    <t>$1-2 PLO, $1-3 NLH (2 rounds each.</t>
  </si>
  <si>
    <t>Horseshoe Hammond,</t>
  </si>
  <si>
    <t>Rockford in Arlington Heights (Doubletree)</t>
  </si>
  <si>
    <t>Got absolutely nothing, zero, nada cards for about 5 hours.  Was down $90 all basically on blinds.  Finally get a hand (AA on top of it), and it gets cracked for about $80.  Bust out and then reload for $100.  In the last 30 min, get some playable cards (not great) that hold up.  Make up the whole $200 and a few bucks more.  Play to my blinds and leave.</t>
  </si>
  <si>
    <t>Very dry table.  Got terrible cards.  Actually was an easy night to play because my decisions were all very easy.  Got 5 pairs the whole night, 3 KK, 1 55 and 1 44.  All KK held up.  55 hit a set and 44 missed.  Turned a 9 high flush on one hand and couldn't get away from it, even though I knew the other guy had a flush.  He had a higher flush and I lost about 65 on that hand.  Would have been a decent night at that table if I got away from that one hand.</t>
  </si>
  <si>
    <t>Had fun.  Caught a couple big hands that held up and then called on one hand that I shouldn't of, and it lost.</t>
  </si>
  <si>
    <t>Had fun.  Was doing good, but decided to gamble and lost $65 in on hand.  I had QQxx and flop was QJ10.  I went 10, Omar went $40, I knew he had the straight, but just felt a full house to come.  I went all in and he called.  He had Akxx and no full house hit.  Still had fun.  One mistake cost me.  Oh well.</t>
  </si>
  <si>
    <t>Pretty flat night.  Was up a little the whole night, but wanted to get to +$100 and couldn't quite do it.  On the 4th to last hand, I'm a blind, someone straddles, and button goes all in for his last $30.  I have AJ suited hearts and call.  Two other callers.  Flop comes AJ8, 2 spades.  I go $200 (which covers everyone else in the hand).  They all fold and the all in had 99 and I held up.  Was fun.</t>
  </si>
  <si>
    <t>Was down about 85 then fought all the way back to be up $108 and was just playing my free hands before my blind to leave and I lost $10 on a hand, which put me under up $100, so I tried to get it back and couldn't.  Still was fun though.</t>
  </si>
  <si>
    <t>had fun.</t>
  </si>
  <si>
    <t>First hour got hit with the deck and was up just over $300.  Next 2 hours, didn't win a single hand until my second to last hand, won $7.  Best hand, I had 77.  Flop was 532.  I bet 10, call.  Turn I check dark, is a 2 and he bets 17.  I call.  River I check dark, it's a 7!  He bets 75, I raise to $175.  Call.  He had a straight.  That was sweet.  Later I lost about 50 on a bind blind special, I got to limp with 5-3.  Flop 6-5-3.  Guy bets about 17, I put him all in for his last 25 more.  He had 76, turn was a 7, I lost.  Last two hours really dragged, I wasn't even getting playable hands, and when I did have a medium pair, of course it didn't hit.</t>
  </si>
  <si>
    <t>Pretty much around even the whole night.  Most I was up was about $15.  Just screwed around and had fun.  Gave away a little at the end of the night to go negative.</t>
  </si>
  <si>
    <t>Had fun.  Think I might have started to learn something for tourneys.  Stay out of trouble.  Good hand on a scary board or people betting?  GET OUT!</t>
  </si>
  <si>
    <t>Very tight dry table.  Actually, I don't mind this kind of tables.  Takes a lot of pressure off.  Played pretty well.  One call for $15 I might have been able to get away from, but it wasn't a horrible call.  I think I started to figure some things out.  I'm excited.  Stay out of trouble.  Stay disciplined, don't be afraid to bet your hands.  Things work out pretty well like that.</t>
  </si>
  <si>
    <t>I have a second motto. SOOT (Stay Out Of Trouble).  Didn't get great cards, but just played the hands I did get.  My worst hand was a big blind special that I hit, but someone hit better.  If I wasn't a blind, it never would have happened.  I think I'm starting to learn some secrets of this game.</t>
  </si>
  <si>
    <t>Terrible players, but I just couldn't get any hands to let them give me their money.</t>
  </si>
  <si>
    <t>Better players, but still my night was one hand.  I had top flush on an unpaired board and a guy hit a straight flush.  Pot was $350.  I was actually down $400, bought in one last $100 and was all in on that (so if I lost was down $500) and came back to only be down $151.  I felt good that I played disciplined and stayed with it to get back to what I did.</t>
  </si>
  <si>
    <t>Better players than last time, but not by much.  Nothing special.  Hit 2 full houses at just the right time for a decent pot.  There was a guy there just giving his money away.  I don't know if he was on tilt or just horrible or both, but I got him on a couple hands too that payed off.</t>
  </si>
  <si>
    <t>I feel I played excellent.  This was a LOT of work to accomplish this.  I took a tough beat early, I hit top 2 on the flop and another guy hit bottom set.  I was down to $75 after that hand (after buying in for $200).  I played disciplined and waited out a lot of long stretches without cards and when I did get something, played it strong and got money back slowly.  About half way though, the table got pretty tight and low stacks all around.  It was really hard getting any moeny out of them.  Then there were two very, very aggressive people (one guy, one woman), making it very hard to play hands.  I felt very proud to be able to walk away with over $100 up.  Table was very testy too.  I got into it with someone, had to call the floor to clarify who shows first.  Another hand (not me) the guy and girl really got into it with "shut up", "don't talk to me ever like that".  Floor was almost called again.  Tough crabby table.</t>
  </si>
  <si>
    <t>Absolutely no cards and the one or 2 hands I did get, I didn't play very well.  I had AK once on chop and AA with Dan next to me.</t>
  </si>
  <si>
    <t>had fun.  Had great cards early, then went totally cold fo the rest of the night.  Was up just over $100, but gave back after I went cold.</t>
  </si>
  <si>
    <t>Got a LOT of cards.  Had fun.</t>
  </si>
  <si>
    <t>Absolutely the worst cards every.  Won a total of 2 hands.  Had a total of 2 pairs on the top half (which were the 2 hands I won).  The few other hands I did get, I lost.  Best hand of the night was 2 pair, maybe 3 times and lost all of them.  Just hand after hand of face card and 2 or 3 offsuit.  Totally unplayable.  It wa aweful.  Probably played good just to only lose that much in that length of time.</t>
  </si>
  <si>
    <t>Obviously better than last night, but still nothing great.  Had fun though.</t>
  </si>
  <si>
    <t>Didn't play particularily well.  Made a bad call that cost me an extra $69.  Should have been able to get away from that.  Then took one bad beat, my KK got cracked.  Got a royal flush on the river and won a total of $6.  Definitely could have played that better.  Oh well.</t>
  </si>
  <si>
    <t>Was down my $200 buy in.  Terrible cards.  Bought back in for $100 and got some decent (not great) cards.  Was actually up $23, but gave a little back at the end.  On my first $200, I think I won exactly one hand, for blinds only.</t>
  </si>
  <si>
    <t>Terrible cards first hour, couldn't get anything.  Then was actually up $200 but ran into dead cards and bad hands.  I think I was lucky to escape with a win.</t>
  </si>
  <si>
    <t>Sat and talked to Dan the whole time.  We both left a winner, so that was very nice.  Nothing of major note.  Consciously tried to play a little looser and small ball and I got some decent cards early, was probably up $200 within 90 minutes.  Then fluxuated right around there the rest of the night, were I was mostly really card dead and got a couple hands to bring me back to +200.</t>
  </si>
  <si>
    <t>Played very disciplined and got up about $100 and then got sloppy and lost all I was up + $40 in just poor undisciplined play in 2 hands.  Stupid!  Stay on task!  Then I played a hand I probably shouldn't have, but hit the flop and doubled up, to back healthy.  E675There was a guy at my table giving away money, and it took a long time, but I finally got in a hand with him and won another $97.  That put me up $198, stole the blinds a couple hands later for exactly $200 and I was done.  People said they would have never called the hand I did with the guy, but I knew he was not good and didn't have a good hand.  Well, I felt that at least.  I was right for once.</t>
  </si>
  <si>
    <t>had fun.  Actually lost my first 20 and then caught some good cards at good times.</t>
  </si>
  <si>
    <t>Totally crappy cards.  Had KK once, versus AA of course.  Had QQ once, A on flop, I bet guy raises, I have to fold.  Had 10-10 on my last all in, 2 guys call.  Of course A on flop and I'm dead.  I think I won one had other than blinds the whole night.</t>
  </si>
  <si>
    <t>Played a fair amount of hands early for small.  Went back and forth between +25 to -25.  Then caught AA to a guy with KK and I doubled up and was up to about +230.  Cards went very cold after that.  Finally decided I didn't want to go under +200 and then fight to get it back, so I went home.  Very happy to leave like that.  Very happy to play a lot of hands for the first 50-60 minutes.  Kind of dead after that though.</t>
  </si>
  <si>
    <t>Absolutely the worst cards I've ever had.  No aces, kings, queens, jacks, 1 pair of tens.  2 AK, no AQ, 1 AJ, 1 A10, no KQ.  I couldn't believe this could last.  The 10s, and 2 AK's I did get were all in the last 30 minutes.  Only hand of note was the AJ.  I pre-flop bet and had a couple callers.  Flop was J-9-3.  me and two other guys were all in.  One guy had KJ other guy had J9.  I was all in for about $132.  Painful.</t>
  </si>
  <si>
    <t>I'm terrible but they are worse.  How I won any money today is beyond me.  I played bad, they just played worse.  Of course no AA, KK, JJ.  Did get QQ once and 1010 once.  Overcards on flop and had to fold when someone bet.</t>
  </si>
  <si>
    <t>I felt I was due for some good cards.  Had a open seat so I took it immediately.  Lots of ups and downs.  Several bad calls that I need to get better on.  Finally, had KKJx, bet 15, like 5 callers.  Flop is K98 2 hearts.  I go pot ($90).  Next guy goes all in for $235.  Next guy calls.  Others fold,  I push for $532 total.  guy calls for a little less.  First guy had 88, next guy had AQ hearts.  I had J hearts, so that killed his straight flush.  Turn is 9, so I had top full and they are dead save a 4th 8.  I held up.  Several other bad and good hands, but that was the big one.   One killer, I had top set, guy rivers a straight for about $500 pot.  Another I had second full house an guy had top full house even though I had one of that card..  That was a $1000 pot.  Then again, if he didn't, pot wouldn't have been anything near that.</t>
  </si>
  <si>
    <t>Started out no cards and then got a good amount of cards and they all held up.  Two key hands, one win, one lose.  I had AA, raised to 10, couple callers, flop 10-2-3, I put a guy all in for about $100, he had 2-3!  Later I had 44, someone makes it $14.  Normally when doing bad, I'd fold, but someone called and I decided to call.  One more caller.  on the flop there is a 4 in the window!  But as he spread them, there were 3 hearts.  I bet out $70.  One caller.  Dang, I know he's got a flush, called way too easy.  Turn x, I bet $100, he calls.  River pairs board, I bet $200, he disgustedly calls.  I show the full, he had Kx hearts, so I did river suck out.  One other hand, I had QQ, bet 10, someone makes it 25, I call.  Flop comes 776, I bet 25, he pushed for about $125, I call, he had 99 and I held up.  Fun night!  Dan was at the 2-5 table doing even better than me.</t>
  </si>
  <si>
    <t>I played very sloppy.  Had fun playing, but didn't like losing.  Lots of action at least.  Actually got AA twice.  Once won the blinds, once won about $20.  Didn't really get particularily good cards, but since I was playing loose, I still played a lot.</t>
  </si>
  <si>
    <t>Fun talking to the guys at the table.  Didn't really care for playing.</t>
  </si>
  <si>
    <t>bought in a second time and then started getting a good string of cards.</t>
  </si>
  <si>
    <t>Basically all in one hand near the start of the night.  I had 77 under gun raised to $5, guy made it $15, 4 callers, so I called.  Flop was 7xx, all spades.  I check, original better goes $25, another guy makes it $100, I push for $178, original folds, guy who made it $100 calls.  He had a flush.  On the river, paired the board and I won.  Otherwise pretty flat the rest of the night.  Would get a small hand to win back a few times I limped or small raised and lost.  Kind of just stayed even after that.</t>
  </si>
  <si>
    <t>No cards and what I did get, I didn't play well, or had a cooler hand, full house to higher full house for $190, which really hurt.</t>
  </si>
  <si>
    <t>2.5 hours of nothing, then last 30 min, started getting some cards.  Still down to nothing (all in) twice in the last 30 min.  Nice to make a come back and stayed patient until finally got a bit of cards.  Got KK twice in the first 15 min when I sat down.  Other than that, got no AA,QQ or JJ the whole night.  Couple AK in the last 30 min</t>
  </si>
  <si>
    <t>Lost my whole initial buy in ($200) on my 3rd hand.  Had no info on a guy and thought I was ahead.  If the hand had occurred latter after I knew him, it wouldn't have happened.  Rebought for $200.  Another guy came to table very aggressive and by the time I was able to get into a hand with him, he had already given away most of his money, but I was able to double up from about $140 to $280, so I came back a little bit.  One tough hand killed me though.</t>
  </si>
  <si>
    <t>started with 15,000 and lost 7000 on very first hand.  Had AK suited, bet, call.  Flop K72 rainbow, bet, call.  Turn Q rainbow, bet, raise, call.  River x, bet, raise, reraise, I lose.  Guy had Q7 off.  He was terrible but I could never get it back.  Got lucky latter and doubled up to last a while, but lost out in the end, A10 to AQ and didn't hit.  Not bad overall, but that fist hand just crippled me the whole way. got about 11 of 37</t>
  </si>
  <si>
    <t>I felt people were terrible.  Extremely aggressive, but terrible.  Just couldn't get anything going.  Was actually up $150, but bad cards.  I made a move on one hand, unfortunately it was a bad time, a bad player actually had cards.  Wasted almost $200 there.  That pretty much killed me.  finally went out on set over set.  Disgusting.  But I know I could win there.  They were way too aggressive.</t>
  </si>
  <si>
    <t>My might was basically 3 hands, QQ, AA and AA (only 3 pairs all night higher than 99) and they all held up.  Otherwise, got some playable hands that didn't hit</t>
  </si>
  <si>
    <t>Had fun.  Goofe around too much I guess.  Could have been a big night.  Was up over $100.  Lost it all.  Bought back, got it up over $100 again and lost it all.  I tried to make a move on one hand and gave away about $90 the first time.  The second time, I lost about $80 because I wasn't good enough to fold with second full house.  Oh well, still had fun.</t>
  </si>
  <si>
    <t>Got money in when leading on flop, but just didn't hold up.  Thought I made some pretty good reads to figure them out that I was up.  But they were on a draw and they hit.</t>
  </si>
  <si>
    <t>Got absolutely nothing.  Think I won 1 hand and split about 4 others the whole night.  Wasn't much fun tonight.</t>
  </si>
  <si>
    <t>Was going good, up about $50, then got a bad beat and couldn't win a hand for the rest of the night.  Very frustrating.</t>
  </si>
  <si>
    <t>Frustrated, no discipline.  Bad play.  No one to blame but myself.</t>
  </si>
  <si>
    <t>Absolutely 100% card dead the whole time.  Won 1 hand for $80.  2 others with no betting for the blinds.  How can you play Omaha for 5 hours and never get AA or KK even once?  I hope that means I'm due for good cards.</t>
  </si>
  <si>
    <t>Eh.</t>
  </si>
  <si>
    <t>6-18.  Was playing pretty tight and just bascially hanging around.  Would get a hand once in a while, enough to keep me going with a below average stack.  Doubled up on a bad beat, I had JJ, other had QQ, two people folded a J (they showed) and Q was in the window on the flop!.  Also an A, and turn was a K and river a 10 for a straight.  Then I was in 3rd of 6.  Then I got crippled when my AK lost out to 88.  Would have been in the lead with 65K, but was down to 4K.  Lost out when people had easy calls on me and someone hit a pair on river.  Fun, but could have been so much better.</t>
  </si>
  <si>
    <t>Nothing special, Won a couple small hands to keep me going, down a little bit.  Was down to $225 (bought in for $300) when I got QQ under gun.  Limped at an aggressive table.  Guy goes $20, I make it $60 he calls.  Flop is Qxx!  I check he goes $75, I go all in and hold up.  He had KK!  I got very lucky.  Left soon afterwards, past 2AM.</t>
  </si>
  <si>
    <t>Got lots of playable cards.  AA 3 times, KK twice (both disasters), QQ, 10-10 twice and hit set on both.  Did good except for the 2 KK hands.  One KK, I slow played and it cost be because it let someone hit a set.  The other, I kicked Dan and he called.  Flop was Qxx and he kicks me.  I put him on QQ and folded.  He only had KQ</t>
  </si>
  <si>
    <t>Pretty easy day.  Easy decisions, cards I did get held up.  Actually went some long streches (over an hour) being totally card dead, but stayed disciplined.  No memorable hands to speak of.  Only hand I can think of off hand, I got 33 and got to limp (probably would have folded to a $12 pre-flop bet).  Flop 10-7-5.  2 others and me check.  Turn 3!  Guy bets 6, next guy makes it $12, I call, first guy makes it $36, next guy calls, I go all in covering both of them (setting up a squeeze play to push one guy out).  First guy calls, second guy folds.  They both had 10-7!.  My hand held up and I got about $150 on that pot.</t>
  </si>
  <si>
    <t>Couldn't get much of anything, and what I did get, ended up losing.  Not a pretty night.</t>
  </si>
  <si>
    <t>Absolutely disgusting cards.  And then when I did have something, I got drawn out on.</t>
  </si>
  <si>
    <t>Absolutely no cards.  But I stayed disciplined and I truly think I lost the minimum.  In hold 'em, I got 3 pairs the whole night, 88, 77, 44.  In PLO, I got pairs above 9's just a few times.  No AA, but got KK once and JJ once.  What crummy cards.  But at least decisions were easy.</t>
  </si>
  <si>
    <t>First hour I got great cards and got killed.  Got AK 4 times, didn't hit on any and lost all.  Got AA and won the blinds (got AA one other time in the night and won the blinds).  Got 10-10, hit set and lost my whole stack.  I had 10-10.  I bet, someone raised, I called.  Flop AQ10.  I bet, one guy (not the original better) called.  Turn x.  I bet.  River x, I bet he raised, I go all in.  He had KJ of course.  He called a bet and raise pre-flop with KJ.  That was in the first 5 hands.  Struggled the whole night to fight back and couldn't do it.  After the first hour, got absolutely terrible cards.  Continual unsuited face card and low, i.e, K4, Q2 J4.  Cards have been horrible lately.  Either nothing, or get good cards to play and don't hit.  I got AK 3 more times, didn't hit on 2, the one I did hit, someone else also had AK and we chopped.</t>
  </si>
  <si>
    <t>$1.00-$2.00</t>
  </si>
  <si>
    <t>$0.11 OFC</t>
  </si>
  <si>
    <t>Played on Pokerrrr app w/Steve Story.  51 hands, about 1 hour 20 min</t>
  </si>
  <si>
    <t>$0.12 OFC</t>
  </si>
  <si>
    <t>Played on Pokerrrr app w/Steve Story.  50 hands, about 1 hour 20 min (Virgil played 15 hands too)</t>
  </si>
  <si>
    <t>poker</t>
  </si>
  <si>
    <t>dealer calls $0.25-0.25</t>
  </si>
  <si>
    <t>Got a lot of bad cards to start, great cards in the middle and then gave back about $40 at the end.</t>
  </si>
  <si>
    <t>Ho-Chunk by Kalahari</t>
  </si>
  <si>
    <t>Just couldn't get a hand.  Countless unsuited, unconnected, single digit cards. Was down about 75 and finally got an A-J and hit an A flop and won a decent flop.  No aces, kings, jacks, tens, AK or AQ.  Had QQ once, and of course A hits the flop and someone bets and someone calls.  I had to run away.  Horrible cards, was happy I displayed patience and discipline to only lose that much.</t>
  </si>
  <si>
    <t>$0.25-0.50 &amp; 0.25-0.25 dealer call</t>
  </si>
  <si>
    <t>Dave's (Vergil's tennis friend)</t>
  </si>
  <si>
    <t>Possibly the best cards I've ever had and I was down over $60 in the first 75 minutes, which was all hold 'em.  I must have lost at least 5 full houses and AA too.  Got great cards at the dealer call table too, then back to hold 'em and my cards finally dried up and I gave a little back (was up probably another $20).  As great as my cards were, Virgil still had better cards and didn't think anything of it!</t>
  </si>
  <si>
    <t>Rockford on Dempster &amp; East Prairie</t>
  </si>
  <si>
    <t>Excellent cards.  AA 3 times, KK 3 times, QQ 3 times, many other good hands.  So many other hands that if I would have played I would have hit.  And no bad beats, everything held up.  I lost some decent hands for decent pots too, but I'm not complaining.  Won a big hand from cut-off on Q-10 off, no clubs.  7 limpers total.  Flop was Q-10-8, 2 clubs.  kid bets out 18, call, I call  and 2 after me call.  Turn is a 10, kid bets 27, I call, after me calls.  River is a 10!!!!  Kid bets 100, I min raise, guy fold, kid calls.  He's not happy..</t>
  </si>
  <si>
    <t>Was fun.  Nothing special.</t>
  </si>
  <si>
    <t>My card rush is gone.  Just couldn't get anything going.</t>
  </si>
  <si>
    <t>Dealer call $0.25-0.25, all Omaha high, high-low</t>
  </si>
  <si>
    <t>Dan's, Virgil, Dan &amp; me</t>
  </si>
  <si>
    <t>Screwed around, had fun.  Got decent cards, was up the whole night and gave it all away on the last hand.</t>
  </si>
  <si>
    <t>Dealer call, $0.25-0.25, all Omaha high, high-low</t>
  </si>
  <si>
    <t>Screwed around had fun, got decent cards.</t>
  </si>
  <si>
    <t>Rockford @ Wheeling</t>
  </si>
  <si>
    <t>Lost 70 on first hand with QQ, then got A-J suited, somebody raises to $20, 5 callers, then someone makes it $110.  All fold to me, I call for my last $68, He's got QQ, I get an A on the turn to win.  I was a touch uncomfortable at the start for $2-5, but settled in prety quick.  I was fine there.</t>
  </si>
  <si>
    <t>Rockford @ Holiday Inn Touhy &amp; Central</t>
  </si>
  <si>
    <t>I played terrible.  I let a guy draw at a flush when I had the best possible and of course he hit it and I payed him off.  Then I tried to make a move on a guy when I was way behind.  Terrible.</t>
  </si>
  <si>
    <t>5 squares super bowl pool @ $2, Vamshi</t>
  </si>
  <si>
    <t>Vamshi Gajula</t>
  </si>
  <si>
    <t>Rockford @ Elmhurst</t>
  </si>
  <si>
    <t>Nothing special.  I didn't enjoy myself.  Got terrible cards.  Hit a couple hands and they held up.  Really dead and somewhat irriating table.  Don't know why, maybe it was me and not them.  Just didn't enjoy myself.  Pretty bad to say when I won money.</t>
  </si>
  <si>
    <t>Rockford @ Arlington Heights</t>
  </si>
  <si>
    <t>Won $85 in first 2 hands, then nothing rest of the time.</t>
  </si>
  <si>
    <t>Virgil's tournament last place</t>
  </si>
  <si>
    <t>it was a rebuy, I didn't want to rebuy</t>
  </si>
  <si>
    <t>Doubled up first hand ($20 buy in), then kind of coasted rest of the night.</t>
  </si>
  <si>
    <t>Started very cold.  About 65 minutes before I won a hand.  Just couldn't get anything going.  Still fun though.  2 new dealers, they were both excellent.</t>
  </si>
  <si>
    <t>pinball tournament at Jay's in McHenry (Brian's friend)</t>
  </si>
  <si>
    <t>Jay's in McHenry (Brian's friend)</t>
  </si>
  <si>
    <t>it was great, 61 great pins, played 10 straight hours.  Brian invited me.  Knew a few others though.</t>
  </si>
  <si>
    <t>Rockford in River Grove</t>
  </si>
  <si>
    <t>Pretty card dead.  Was happy to have won at all.  Still was fun, Dan &amp; I sat together</t>
  </si>
  <si>
    <t>$0.25-0.50 NLH</t>
  </si>
  <si>
    <t>Didn't really enjoy myself.  Just a bunch of craziness.  Didn't get much cards besides.</t>
  </si>
  <si>
    <t>I consciously tried to play looser and more aggressive today.  If it was a limped pot, I raised every hand with suited cards and every pair, even if small pairs.  I got more action and it was fun, but in the end, that's not what made the difference.  With 3 hands to go, I was down about $35.  Won a little pot for about $40.  Very next hand I get A-A, go $10, guy after me makes it $40, I raise it to $205 all day.  He calls.  He's got A-Q and I hold up.  Sweet!  Was fun overall with more action.</t>
  </si>
  <si>
    <t>Was up about $410, but gave a little back and then lost a tough hand for about $135.  I was BB, several limps, I had AK suited.  Made it $13, got 2 callers.  Flop was AKQ.  I bet $22, one caller.  Turn was a Q.  I go $50, guy raises to $100.  I foolishly call.  River is a J..  I check, he goes all in for $65.  I fold.  He floped a straight.  Ouch.  Overall was a very good night though.  I rad the table pretty well and thought I played pretty solidly.  Raised on suited cards (mostly).  Got a lot of action because I was playing some off cards and hit some flops.</t>
  </si>
  <si>
    <t>$0.25-0.50 dealer choice</t>
  </si>
  <si>
    <t>Didn't get much cards at all.  Got a couple bad beats on the river that killed me and still escaped.  Always fun to play cards.</t>
  </si>
  <si>
    <t>Got pretty back cards.  Pretty much played 3 hands, won two and lost one.  Besides that, maybe a half dozen hands that I won a small pot on a post flop bet.  Or lost a small pot type similar.  My cooler hand, I had 10-10, bet pre flop $10 ( I think), couple callers.  Flop comes J-10-9 rainbow.  I bet $27, one caller.  Turn comes Q.  I bet about $40, he makes it $80, I call praying for a full house.  Doesn't come.  He goes all in, I fold.  Yuck.  One get hand though, I had $265 and get AK, bet $10, 3 callers.  Flop is K-9-5 rainbow.  I bet about $22.  One caller.  Turn is an x, rainbow.  I go $80.  He calls.  River is another blank, I say "if you got me, you got me" and go all in.  He thinks a long time and calls.  He had KQ.  Other than that, I can't hit anything, or barely even get a playable hand all night.  Can't complain though.  Well yes, I can.  I was up $375 and wanted to hit $500, but gave back $175 instead.  Oh well.  Still had fun.</t>
  </si>
  <si>
    <t>Rockford Touhy &amp; Central</t>
  </si>
  <si>
    <t>Was down over $200, glad to come back.  Didn't play very well, made lot of mistakes and bad choices.  Cooler on the 2nd hand of the night, so I started off down $50 right off.  Tough to come back.  Felt good that I plugged away and didn't get crazy, and really played somewhat solidly to come back.  But I hit 2 sets tonight and lost them both.  So lost all 3 sets I've hit the last two times I've played.  Played Sunday betting all the way, first one today slow playing all the way, second one today, slow play one round then bet the rest.  Nothing worked.</t>
  </si>
  <si>
    <t>tournament, $50, 6-20, paid 3</t>
  </si>
  <si>
    <t>eh.  Home tournaments, don't care for them much.</t>
  </si>
  <si>
    <t>Omaha high $0.25-$0.25</t>
  </si>
  <si>
    <t>Not bad, couple tough beats, seat over set, rivered.  Oh well.</t>
  </si>
  <si>
    <t>Hammond</t>
  </si>
  <si>
    <t>Just couldn't get anything going.  Made 2 bad reads that hurt me too. In over 3 hours, I got 3 hands better than 1 pair.  And I was playing a lot of hands too.</t>
  </si>
  <si>
    <t>Could have won more, but got a bad beat on one had.  Had fun.  Nothing special.  I had QQ, Omar had 33, went $20, I went all in for $23, he hit runner, runner for a club flush.</t>
  </si>
  <si>
    <t>Tons of action.  But it was win 1 lose 2 or 3.  Got sucked out on the river several times, at least 4.  Tough day.</t>
  </si>
  <si>
    <t>Couldn't catch anything, bad beat after bad beat.  Still had fun though.</t>
  </si>
  <si>
    <t>Absolutely horrid cards all night, but I'm playing tight and hanging in there.  Just won a small pot and I've got about $110.  I get KK and make it $10.  4 callers, so too little.  Flop is 886, 2 of a suit.  I go $40, guy goes all in, another guy thinks for a while and calls.  I call.  First guy has 99, second guy has 98 which holds up.  Fought hard all night only to lose it all on one hand.</t>
  </si>
  <si>
    <t>Got cards, people were wild and my hands held up.  Not much more to say.  Was fun.</t>
  </si>
  <si>
    <t>1-3 NLH</t>
  </si>
  <si>
    <t>Meadowlands casino in Pittsburgh</t>
  </si>
  <si>
    <t>A very aggressive guy was at our table and I pretty much just waited until I had a hand and let him hang himself.  I only won 2 hands all night.</t>
  </si>
  <si>
    <t>free roll, $5 for bonus chip</t>
  </si>
  <si>
    <t>Rockford in Arlington Heights Atlantis Banquets</t>
  </si>
  <si>
    <t>Was fun,  20 tables, I went out with about 8 tables left, I had QQ, another guy 88 and another guy A-9.  Survived the flop, A hit the turn.  Oh well.</t>
  </si>
  <si>
    <t>Easy hands, nothing much to think about.  Was up about $450, but gave some back.</t>
  </si>
  <si>
    <t>Total disaster.  Second hand (I'm small blind), I call w/Q7, flop is 774, get all in with someone, they have K7.  Pull out another $100, not 5 hands later I get KJ, flop is JJ3, I get all in with someone, they have AJ.  Pull out 200.  I get K10 and flop is K-9-4.  guy raise, another guy reraise, I try to make a move and go all in for $162.  First guy calls, second guy goes all in for $210 more, first guy folds.  Second guy has K9, I'm dead.  I stink.  I deserved what I got.</t>
  </si>
  <si>
    <t>dealer call, $0.25-0.25</t>
  </si>
  <si>
    <t>Couldn't get anything.  And anything I did get, got sucked out on.  Arghhhh.</t>
  </si>
  <si>
    <t>Lots of action, couldn't win a big hand.  AA versus AA and flop and turn was 5678, he kept betting big and I chickened out.  I stink.</t>
  </si>
  <si>
    <t>Lots of good cards and they all held up.  Makes things pretty easy.</t>
  </si>
  <si>
    <t>Rockford in Elgin</t>
  </si>
  <si>
    <t xml:space="preserve">I got very lucky and hit a 2-outer on a guy on an all-in.  Otherwise, I didn't play many hands at all.  Pretty quiet other than one hand.  I had A-K.  Guy goes $12 pre-flop, I make it $30.  He calls.  Flop is A22.  He checks, I go $55.  Turn is a 5.  He checks, I go all in.  He calls.  He had 10-2 (suited)!  River is an A.  He was sick.  But why would he call a pre-flop re-raise to $30 with 10-2s?  He was complaining, but I really think he got what he deserved. </t>
  </si>
  <si>
    <t>Roller Coaster.  Started very card dead.  Then won some small hands and was up about $125.  Then went on a losing streak and then lost a big hand.  I had K-10 and limped.  Flop was K-K-4.  Some goes $15, I just call hoping someone else would call.  He does.  Turn is A.  Guy goes $15.  I make it $65.  They both call.  River is 5.  First guy checks.  I check.  Last guy goes $130.  First guy folds, I finally call.  He had K-4.  I was sick.  Down to $19.  Went down to $16 and then fought my way back to $199 (only down $1), but then gave a little away.</t>
  </si>
  <si>
    <t>$0.25-0.25 Omaha (high &amp; high-low)</t>
  </si>
  <si>
    <t>Just Dan, Virgil &amp; me.  Unbelievable cards.  Some of the best I've ever had.</t>
  </si>
  <si>
    <t>Disaster.  Second hand limp with QJ.  Flop is QJx.  Bet, call.  Turn x.  Bet little bigger, call.  River A.  I check, he bets, I call.  He's got AJ, 2 hands, I'm down $50.  Not 5 hands later, I get AK, raise, get a call.  Flop is A76.  I bet he calls.  Turn is a K.  I bet, he raises, I go all in, he calls.  He's got 77.  Not even once around the table and I'm out $200.  Reload.  Can't get anything and anything I get, I get beat.  Finally get to limp with 10-9 and flop is J87.  Very aggressive guy bets, I call.  Others fold.  Turn is a J, he bets, I go all in, he calls.  River is an 8.  He had J2.  Final hand, I have KQ and shove, all I had left was like $13 at this point.  get 2 callers.  Flop is Kxx, 2 diamonds, same guy bets.  Turn x.  Guy bets again, other guy calls.  River is a diamond, he bets again, other guy finally folds, he's got 7-5 diamonds.  Rivered at least a half dozen times.  More than makes up for all the good cards I got the last few times.</t>
  </si>
  <si>
    <t>$0.25-0.25 dealer calls</t>
  </si>
  <si>
    <t>No cards.  Yuck.  Still fun though.</t>
  </si>
  <si>
    <t>Got nothing for 2 hours, then couldn't do anything wrong.</t>
  </si>
  <si>
    <t>freeroll</t>
  </si>
  <si>
    <t>Rockford in Addison</t>
  </si>
  <si>
    <t>Lost on AA, got cracked.  Didn't even pay the $5 bonus chip</t>
  </si>
  <si>
    <t>Made an ill-timed move for $70 that cost be, but otherwise, couldn't win a hand.  Lots of action, all bad.</t>
  </si>
  <si>
    <t>Obviously good cards, but not like a few days ago.  I thought I played pretty well tonight, plus made the most of my good hands.  I think playing with very aggressive players in these games (Omar, etc.), at low stakes, has made me a better player.  Then again, I am probably just getting good cards.</t>
  </si>
  <si>
    <t>Terrible cards, but I was proud of myself, stayed disciplined and the 3-4 hands I did get, made the most of them.</t>
  </si>
  <si>
    <t>Milwaukee casino</t>
  </si>
  <si>
    <t>Disaster.  Got absolutely terrible cards and the few hands I did get got beat.  Lost 2nd full house to top full house.  Lost AA when person hit a set.  Then final hand, I had A-9 and flop was 995.  Guy had 55.  Horrible.  Worst night in a long time.</t>
  </si>
  <si>
    <t>Fairly tight table, which I've decided is actually somewhat easier to play.  Not going to make a ton of money, but just play tight and bet your good hands and should do reasonably ok.  I was actually down about $75, so a nice comeback.  Nothing special, just bet my good hands and things held up.  Got a little better cards, but nothing great.</t>
  </si>
  <si>
    <t>Spades $0.01 a point</t>
  </si>
  <si>
    <t>Keith Colgrove's</t>
  </si>
  <si>
    <t>15 games to 500, Paul Barthel, Chuck Bohl, Keith Colgrove..  Had a great time.</t>
  </si>
  <si>
    <t>Pittsburgh race track casino</t>
  </si>
  <si>
    <t>Was up, had K-J, flop was K-x-x, I bet, he called.  Turn was an x, I bet, he called.  River was another K, but 3 of a suit, he went all in and I just couldn't get away from it.  Couldn't get any other cards.  Soft table.</t>
  </si>
  <si>
    <t>Mt. Airy casino in Poconos PA</t>
  </si>
  <si>
    <t>Very soft table.  Just couldn't get a hand.</t>
  </si>
  <si>
    <t>dealer call, $0.25-$0.25</t>
  </si>
  <si>
    <t>Dan's dealer call</t>
  </si>
  <si>
    <t>Just couldn't get anything going at all</t>
  </si>
  <si>
    <t>Couldn't get anything to hold up.</t>
  </si>
  <si>
    <t>Possibly some of the most disciplined, patient cards I've ever played.  I think I played 5 hands all night.  Table was extremely tight first 90minutes.  Got AA twice, once raised to $6, got one caller, flop was empty, went $6 and he folded.  Next I went $6, got 2 callers, flop was empty, went $8 and both folded.  Then a very aggressive guy got the table going a bit.  I got AA again! (got only 3 pairs the whole night, others were 99, 66, 44, none hit),  I checked KNOWING he'd bet.  This time he folded.  Flop was empty, guy bets $6, I make it $20 he calls.  Turn empty, he checks, I bet $40.  He calls.  River puts a pair out.  He checks, I check, he's got trips.  I finally trap a guy pretty good and double up.  I am outta there!  I had $152.  I straddle (only time all night).  A very slow player on every move makes it $15.  I have AJ off, I note when he's played, he's play pretty aggressive.  I think I'm good.  I make it $40.  He calls.  Flop comes AJ4.  I check.  He can't resist and makes it $40.  I raise to $80.  I felt he could get away from it if I went all in for $67.  He calls.  Turn is a blank and I go all in for my last $27.  He calls.  He has A-10 and is drawing dead.  Felt good to slap that guy.  He was so slow it was painful.</t>
  </si>
  <si>
    <t>1-2-5 PLO ($5 bring in)</t>
  </si>
  <si>
    <t>Nothing spectacular.  My good hands held up and I got a few good hands.  I think I learned something though, at least for PLO, when you get a hand, play it hard and be the first one to get your money in.  Hard to call a big bet on the come.  I experienced both ends of that.</t>
  </si>
  <si>
    <t>Played 2 hands of 1-2 NLH, then moved.  Got terrible cards all night.  Got felted and bought back in.  Still got bad cards but got a couple hands and they held up.  Had a good time w/Dan.  Both of us were down and both came back.</t>
  </si>
  <si>
    <t>Won one hand.  Got a ton of great starting hands and couldn't hit anything.  Must have had AK 10 times and not a single one hit anything.</t>
  </si>
  <si>
    <t>Roller coaster.  2nd hand of night I have QQxx, flop is Qxx, 2 spades (not my suit).  I go pot ($85).  Guy calls, another guy pots (which puts me all in).  I call, other guy calls!  Sure enough, turn is a spade and guy hits a flush and I'm out.  Reload and 2 hands later, I have KJ9x, 2 diamonds and flop is Q10x 2 diamonds.  I have a wrap and 2nd flush draw.  I pot and guy goes all in for about $150 total.  I call and turn is a 9.  My straight holds up and after that hand I have about $365, almost even.  What a first round!  I steadly go down and then win a good size pot and I have about $480.  Felt pretty comfortable at the table.  Went after the Meatloaf concert.  Was fun.</t>
  </si>
  <si>
    <t>Very tight table, very slowly built up to +80, lost a bit to +50, then had top 2 on an innocent board and a guy had trips, which killed me.  I was down about $50.  On last hand, I was second to act with KK, under the gun went $7.  I felt if I raised that would end it and I needed to try to make some $.  I just called.  Someone went $30, someone called and I pushed.  One guy called with AQ and my KK held up.  Then I did a hit and run and left.  Almost felt bad about that.</t>
  </si>
  <si>
    <t>Had fun, screwed around a lot.</t>
  </si>
  <si>
    <t>Got some decent cards, but I played horribly.  Slow played too much thinking aggressive guys would bet and it cost me when they didn't and people got to play trash that hit.  My own fault.  This easily should have been a winning night.</t>
  </si>
  <si>
    <t>Worst player with the worst cards.  I stink.  Lost majority on one hand (about $225).  Had KK, ! bet,, caller, flop 9-5-3 rainbow, I bet, call, turn blank, I bet, call, river blank, I bet, call.  He had 55.  Yuck</t>
  </si>
  <si>
    <t>Disaster.  Was doing ok.  Then got to limp with KJ off.  Flop was K-8-5, I bet, 1 caller.  Turn K!  I bet bigger, he raises, I go all in, he calls, has 55.  I reload, doing ok, get to limp with Q10 off.  Flop is Qxx.  I bet, 1 raiser, I re-raise all in, he calls.  Turn is a 10!  River is a K!  He's got KK, I'm out for the night.</t>
  </si>
  <si>
    <t>Another disaster.  Was doing ok.  Got to limp with 44.  Flop was 743!  I bet big, one caller.  Turn is a 6.  I bet, he raises me all in.  I know he's got a 5, but decide to gamble that the board will pair.  It doesn't.  I reload and win a little back.  Tough weekend.</t>
  </si>
  <si>
    <t>George's (GR) through Stanley on Montrose</t>
  </si>
  <si>
    <t>Needless to say, everything went right.  Could have won more, but didn't play some hands I normally would have played at end of night.  Biggest hand, I had JJxx, flop was Jxx 2 spades, I went pot ($130), Mr. Kim re-pots for $390, I called knowing I was facing ax of spades (which he did have) and my hand held up.</t>
  </si>
  <si>
    <t>No cards.  Nothing special.</t>
  </si>
  <si>
    <t>Billy Ray tournament</t>
  </si>
  <si>
    <t>8-13.  I wanted a day where I knew I would get to play a long time.  Got good practice in.  Also learned I need to not take a hand off and stay disciplined all the time.  Plus I'm just not a guy who "makes moves".  Just play solid.  Didn't play too badly, but I gave away some of my stack when I just got impatient on a few hands.  Can't have those lapses.  Still had fun.</t>
  </si>
  <si>
    <t>Got up about $110 in 35 minutes and then went absolutely card dead for the rest of the night.  Proud of myself that I stayed disciplined and patient.</t>
  </si>
  <si>
    <t>WSOP PLO w/rebuys</t>
  </si>
  <si>
    <t>63 of 166, paid 18.  Entry was $365, I rebought once.  Couldn't get any cards.  The rebuys made it really not fun.  Was just an all-in fest until rebuys ended.</t>
  </si>
  <si>
    <t>WSOP HORSE</t>
  </si>
  <si>
    <t>Did very well at start.  After break, blind and ante's went up and my cards went cold and "2nd best".  Not a good combination.  Enjoyed it much more than PLO w/rebuys though.</t>
  </si>
  <si>
    <t>dealer's choice Steve Story, w/Dan &amp; Virgil, $0.25-$0.25</t>
  </si>
  <si>
    <t>Luthern General for Steve Story</t>
  </si>
  <si>
    <t>$80, 3rd-~25</t>
  </si>
  <si>
    <t>Was big chip leader at final table, but just couldn't hold it.  8hrs 40 min.  Was fun, but I really think I should have won.  Really got no cards for most of the night, just kept folding and grinding.</t>
  </si>
  <si>
    <t>Just couldn't get anything going.  Bought in for $300.  Was down to just under $200 and got it all in after the flop with top set, and another guy drew out a flush on the turn and board didn't pair on the river.  Oh well.  Nothing else worth mentioning.</t>
  </si>
  <si>
    <t>This was embaressing.  I had a terrible table.  I should have owned that table.  I just couldn't get any cards at all.  Very tight table and no cards.  Actually thought I played well, just couldn't anything.  You need some kind of cards to do something.  Every hand I did get, I really played hard.  A couple hands just got beat.  Frustrating overall.  As best I can remember, I get 3 pairs over the :lower half" (7's) the whole night.  No AK and one AQ and one AJ</t>
  </si>
  <si>
    <t>Really didn't get much cards, but on the few hands I did was able to make something out of them.  Actually was down $125 at the 2 hr point, so made a pretty good comeback in the last hours.  Played one hand poorly and it cost me over $100.  Need to concentrate more on putting people on hands to help you figure out the hand.</t>
  </si>
  <si>
    <t>What a horribly disgusting night.  Played over 6 hours and got 2 hands better than 2 pair.  One was a 3-way chop, the other, flopped a straight flush(!), but won a total $7.  Actually in the first 20 minutes, I was up $185 and then absolutely nothing.  Had AK and ran into KK.  Had AK and ran into AA.  Kept thinking it had to chance and it didn't.</t>
  </si>
  <si>
    <t>$1-3 limit 7 stud</t>
  </si>
  <si>
    <t>At Dan's friend Michael in Northbrook</t>
  </si>
  <si>
    <t>Won5 hands the whole night and lost some really tough hands.  All in all, I thought I played well and did good to only lose what I did.</t>
  </si>
  <si>
    <t>Had fun.  Actually wasn't fun for most of the night.  Was into the game for $120 which is a TON for that game.  Absolutely amazing I was able to make a comeback.</t>
  </si>
  <si>
    <t>Obviously had a great night.  2 pretty big hands, AA vs. KK in hold 'em, which AA held up and a set over set over set in Omaha hi, where I had top set and it held up.  Both those were all in hands.  But had one giant hand on Omaha high-low.  I had K-9-5 hearts, and 9 diamonds.  Omar had A-8-8-7, Dan had 2-4-x-x.  I made a small pre-flop raise and they called.  Flop was 6 diamond, 7-8 heart.  Flopped a straight, Omar top set and Dan qualifying low.  I was first and bet $4.75.  They called.  Turn was a K.  I bet $4.75.  They call.  River was a 6 heart!  I check, Dan bets $20, Omar makes it $75.  I go into an act and announce/ask verify that it's high-low and raise an additional $150.  Dan puts me on nut low and folds.  Omar thinks a long time and thinks I'm on nut low and/or he's got me beat high anyhow (he's got 4th nut high) and calls.  Since Dan dropped, no one has a low and I scoop.  So over half my winnings came on one hand.</t>
  </si>
  <si>
    <t>freeroll tourney 6-37 (paid 9)</t>
  </si>
  <si>
    <t>Shane $100 math error + quads</t>
  </si>
  <si>
    <t>1-2 NLH</t>
  </si>
  <si>
    <t>Horseshoe Binnions Hammond</t>
  </si>
  <si>
    <t>Was doing very well, up about $460.  Lost 3 big tough hands in the last hour or so.  Yuck way to start the year.</t>
  </si>
  <si>
    <t>Las Vegas, Venetian</t>
  </si>
  <si>
    <t>impatient</t>
  </si>
  <si>
    <t>was up over $500, gave it all back and obviously quite a bit more.  Stupid</t>
  </si>
  <si>
    <t>Las Vegas</t>
  </si>
  <si>
    <t>a little better</t>
  </si>
  <si>
    <t>stupid, gave it all back</t>
  </si>
  <si>
    <t>Las Vegas, Ballagio</t>
  </si>
  <si>
    <t>more under control</t>
  </si>
  <si>
    <t>Las Vegas,</t>
  </si>
  <si>
    <t>very impatient, overplayed anything I did get</t>
  </si>
  <si>
    <t>Las Vegas, Wynn</t>
  </si>
  <si>
    <t>won, probably in spite of myself</t>
  </si>
  <si>
    <t>Las Vegas, Aria</t>
  </si>
  <si>
    <t>poor play, bad luck, impatient, frustrated. Actually came back a bit, was down about $800</t>
  </si>
  <si>
    <t>raffle at Jay's chess tournament</t>
  </si>
  <si>
    <t>$.25-$.25 dealer calls</t>
  </si>
  <si>
    <t>Dan's Dan, Steve F., Russ, Virgil</t>
  </si>
  <si>
    <t>Dan's Virgil, Steve F., Steve S.</t>
  </si>
  <si>
    <t>Dan's basketball buddies, $20, 3-11, 3 places paid,</t>
  </si>
  <si>
    <t>Dan's $20, 3-11, 3 places paid,</t>
  </si>
  <si>
    <t>was doing very good, lost on a very tough hand, me A-Q, to A-J and 5-7, Q hit flop, runner runner for 5-7 to get a straight, would have been chip leader, oh well.  Was playing reasonably well and disciplined</t>
  </si>
  <si>
    <t>Dan's Dan, Steve F., Virgil, 2 of Dan's basketball friends (brothers)</t>
  </si>
  <si>
    <t>was doing good and lost it all in about the last 15 minutes on a couple tough hands. Was, fun (until the end)  Was playing ok until the last 30 min or so</t>
  </si>
  <si>
    <t>Actually worked really hard and played pretty well I thought.  I really worked on putting people on hands and was doing ok.  I lost 3 hands, of which one was a bad beat, and one I just got beat, but one I lost for a couple hundred and I think I played that one hand poorly.  Goes to show you have to concentrate EVERY hand.</t>
  </si>
  <si>
    <t>Disaster,  Guy hits a straight flush on the river to kill me on one hand and on another, I'm on button j-j, couple limps, I make it 10.  SB folds, BB calls, both limps call.  Flop is j-10-8 rainbow.  BB leads out for 20, first guy calls, second folds, I make it 80, BB pushes (covers me for my last $122, first guy folds and BB mistakenly shows his hand, Q-9.  What do you do?  I know I'm wrong either way.  I finally fold, but the odds say I have to call.  Sure enough, the board pairs and I would have won.</t>
  </si>
  <si>
    <t>Dan's,</t>
  </si>
  <si>
    <t>lot of dealer calls, fun night, got good cards, about 14 people (couple tables)</t>
  </si>
  <si>
    <t>Very tight table.  Not a great result, but was happy to stay disciplined.  Nothing special at all.</t>
  </si>
  <si>
    <t>Rockford at Holiday Inn (Touhy&amp;Central,</t>
  </si>
  <si>
    <t>flat, nothing special</t>
  </si>
  <si>
    <t>$.25-$.25 at Dan's, dealer calls, mostly hold 'em, but a little Omaha at the end of the night</t>
  </si>
  <si>
    <t>Dan's, dealer calls, mostly hold 'em, but a little Omaha at the end of the night</t>
  </si>
  <si>
    <t>got great cards.  Hit a royal!  First ever at hold 'em.  I lost $50+ on one pot to Dan (Ace's full of Kings) to quad kings, or it would have been even bigger!</t>
  </si>
  <si>
    <t>Rockford in Northbrook</t>
  </si>
  <si>
    <t>horrible cards.  Very happy with myself, stayed disciplined.  Got 3 good hands in a row and that was my whole night.</t>
  </si>
  <si>
    <t>w/Dan.  Fun time.  No cards, except one stretch where I must have gotten a pair every other hand, but I couldn't get a caller.  Had terrible luck, flopped top straight, so did another guy, both got all in, then he hit runner-runner for a flush.  I couldn't recover from that one.  Dan (correctly) pointed out that if I'm in a position where I feel I have the best hand, I need to raise, and raise to give them the wrong odds for a straight or flush draw.  I need to be more aggressive on hands like that.  I also tried to bluff on a couple bad choice hands that were the wrong time to try that.</t>
  </si>
  <si>
    <t>disgusting night.  No cards and few I did, get cracked.  A-A, hit A on flop and still get beat.  Lost set over set.</t>
  </si>
  <si>
    <t>$.25-$.25 at Virgil's, dealer calls, lots of Omaha and lots of hold 'em, a few other things.</t>
  </si>
  <si>
    <t>Virgil's, lots of Omaha and lots of hold 'em, a few other things.</t>
  </si>
  <si>
    <t>Way up and down night.  Bought in by $20's up to $80, then came all the way back and was up about $25.  Then lost it all.  Really don't think I played too bad, but lots of tough hands on the way back down.</t>
  </si>
  <si>
    <t>Rockford at Manheimn &amp; Touhy</t>
  </si>
  <si>
    <t>Doubled up on the 3rd hand of the day, won another $130 within 15 minutes and then went totally cold for the rest of the night.  Tried two bad bluffs that cost me about $200.  Just stupidly can't resist trying to make some moves.</t>
  </si>
  <si>
    <t>Virgil's, $20 tourney, 9-12</t>
  </si>
  <si>
    <t>lost a lot early on straight over straight and it killed me</t>
  </si>
  <si>
    <t>played with a little more control.  With tourney</t>
  </si>
  <si>
    <t>Rockford at Touhy &amp; Central</t>
  </si>
  <si>
    <t>worst cards ever.  Lucky to only lose $105.</t>
  </si>
  <si>
    <t>Omaha at Steve Story's</t>
  </si>
  <si>
    <t>Steve Story's</t>
  </si>
  <si>
    <t>was actually up about $5 with 20 min to go and then just got silly</t>
  </si>
  <si>
    <t>terrible cards, won 3 hands.  Had a last hand miracle win of about $180.</t>
  </si>
  <si>
    <t>Totally card dead.  Played 2 hands, won 1, lost 1.  Otherwise it was fold, fold, fold.  I guess it was good I didn't get impatient..</t>
  </si>
  <si>
    <t>Picked one bad time to semi-bluff and got called and they hit.  Oh well.</t>
  </si>
  <si>
    <t>Rockford in Shiller Park</t>
  </si>
  <si>
    <t>Got busted on my very first hand, and then fought back.  Had some cards, but not a ton.</t>
  </si>
  <si>
    <t>Nothing special.</t>
  </si>
  <si>
    <t>played a lot more aggressively.</t>
  </si>
  <si>
    <t>Steve S.</t>
  </si>
  <si>
    <t>Gave back about $30 in the last hour due to sloppy play.  Was fun and got a decent amount of cards.</t>
  </si>
  <si>
    <t>Very unimpressive.  Nit play, so special hands, very few cards.  Hands I did get held up.  I was happy I stayed disciplined.and patient.</t>
  </si>
  <si>
    <t>Hold 'em  $.25-.25</t>
  </si>
  <si>
    <t>Virgils.</t>
  </si>
  <si>
    <t>Was doing good,  Then J-9-7 rainbow and I have a 10-8, Ivan goes all in and I call.  He has A-A and hits J-A to break me.  Oh well, can't say I made a mistake.</t>
  </si>
  <si>
    <t>lost it all on one hand pretty early and just couldn't recover.  Typical no cards and couldn't hit anything.</t>
  </si>
  <si>
    <t>Tight table most of the night made it tough to get money on good hands.  Had a lot of cards tonight.  Had one badly played hand that cost be about $190, so it could have been a very good night, but I certainly can't complain about a win.</t>
  </si>
  <si>
    <t>Lake Of The Torches northern Wisconsin</t>
  </si>
  <si>
    <t>players were weak and I got some cards.</t>
  </si>
  <si>
    <t>$1-$3 7 stud</t>
  </si>
  <si>
    <t>Dan's realtor friend Michael in Northbrook</t>
  </si>
  <si>
    <t>Was fun to play something else.  Players weren't all that good.</t>
  </si>
  <si>
    <t>Nothing special.  Just bad cards, never hit anything.  Got rivered on one hand me AK versus AJ.</t>
  </si>
  <si>
    <t>got good cards, had fun.  Probably could have won more, but it was a home game, so I was loose and gave some back.</t>
  </si>
  <si>
    <t>Disaster.  Card dead for 2 hours, then 45 minutes of action playing almost every hand and losing and then card dead for the rest of the night.  Lost with JJ, QQ, AA heads up (I misplayed the AA).</t>
  </si>
  <si>
    <t>Horseshoe Binnions Hammond 1-2</t>
  </si>
  <si>
    <t>My night was 2 hands.  On 3rd hand, I flop broadway on a rainbow flop, guy hits runer, runer for a straight and my stack is cut in 1/2.  Then, finally, get KK and get 2 callers preflop afte some raising and reraising.  They have QQ and A-10.  Window is a 2 and I think I might be ok.  Wrong, rest of the flop is A-10.</t>
  </si>
  <si>
    <t>Was probably my most enjoyable day of poker in a public place (i.e., casino, not a friend's house) in a long, long time.  Nothing dramatic, but nothing easy either.  Lots of decent cards.  Lots of tough decisions, some good, some bad.  Was down about $100 4 times and fought back each time.  Made 2 bad reads that cost me about $225 on each hand.  Could have been a big night.  Table was not crazy, but not tight.  Moderately active.  Was a very nice night.</t>
  </si>
  <si>
    <t>Rockford in Buffalo Grove</t>
  </si>
  <si>
    <t>pretty much card dead.  Couple loose bad calls at the end.  Oh well.</t>
  </si>
  <si>
    <t>Very uninspired play.  Card dead.  Quickly got a tight image and the few hands I did get didn't get action because of the tight image.  Got down right away and struggled the whole night.  Actually finally got up about $10, but then couldn't hold it.</t>
  </si>
  <si>
    <t>Up and down.  Poor play on my part.  Let new dealers really frustrate me.  Can't make rookie mistakes like that.  Don't be afraid to raise a bet pre-flop with a good hand.  Would have avoided a world of problems today.</t>
  </si>
  <si>
    <t>tourney 11-11, $20 entry</t>
  </si>
  <si>
    <t>lasted 4 hands, got all in with 10-10 vs. k-k and 4-4-5 flop.  Oh well</t>
  </si>
  <si>
    <t>$25-$25. dealer call cash game after tourney, mostly Omaha</t>
  </si>
  <si>
    <t>nothing special</t>
  </si>
  <si>
    <t>Rockford in Park Ridge, tournament</t>
  </si>
  <si>
    <t>Rockford in Park Ridge</t>
  </si>
  <si>
    <t>no idea why I wanted to play in the tournament, I just did.  I was actually doing pretty well, but a jackal got me on a tough hand.  I had A-10 and bet, he raised and I called.  Flop was 10-9-8, I bet he raised all in, I called.  He had 7-6.  I was toast.</t>
  </si>
  <si>
    <t>I played much better today.  A much stronger player.  I raised pre-flop (not just call or bet pre-flop), and then followed through with strong continuation bets.  I became a little better player today.  Not because I won, but I won because I played better.  I did make one bad call on a hand that cost me $296 (of my money, not the whole pot).  I could have had a much better night!  I had red Q-Q in the cut off.  limped to me, I bet $9.  4 callers.  Flop is 9-8-7 two diamonds.  some leads out for $20, next goes all in for $34.  I make it $84.  Next guy goes all in for about $175.  A fold.  Next guy (who originally bet the $20) goes all in for $287.  I thought the $34 had me beat, but I put both other guys on diamond draws.  I called.  One guy had J-10, one guy had 5-6, one guy had 9-9.  I was fourth.  Oh well.  I just couldn't resist.</t>
  </si>
  <si>
    <t>Meadowlands casino in Pittsburgh,</t>
  </si>
  <si>
    <t>had 3 horrible beats on top of it.  Lost AA twice to nothing boards (one person caught a small set, one person played suited connectors and hit 2 pair), then I lost a rounders type hand, had A-9, flopped A99 and the other guy was betting into me.  At the end, I wasn't even looking and the dealer was pushing the chips towards him.  He had QQ and hit a Q on the river.  Not a strong table.  Bunch of retirees that hated pre-flop raises.</t>
  </si>
  <si>
    <t>Got horrible cards, played uninspired, couldn't hit a hand and still won a little.  This new style works!</t>
  </si>
  <si>
    <t>Got horrible cards and the hands I did get, couldn't hit anything.  Hit 2 double ups at the end to make a win, then I hit the road.  I played decent, just couldn't catch anything.  Much tougher table today.  Was very happy to come away with a win.</t>
  </si>
  <si>
    <t>Nothing special.  I know I'll pay for saying this, but it was actually kind of easy!</t>
  </si>
  <si>
    <t>2-5 no limit hold 'em, 1-2 PLO</t>
  </si>
  <si>
    <t>about 5-6 hands at 2-5 then moved to 1-2 PLO for rest.  Lost $52 at 2-5, won $249 @ PLO.</t>
  </si>
  <si>
    <t>Rockford in Rolling Meadows</t>
  </si>
  <si>
    <t>Got lots of playable hands, just couldn't hit anything.  I think I did good to only lose $126</t>
  </si>
  <si>
    <t>couldn't get anything going.  Was a little sloppy.   Need to stay disciplined on both waiting for a hand and raising a hand.  Still this was more of a case of just no cards tonight.</t>
  </si>
  <si>
    <t>3-5 mixed, 2 rounds PLO, 1 round no limit hold 'em</t>
  </si>
  <si>
    <t>Potawatomi casino in Milwaukee</t>
  </si>
  <si>
    <t>Disaster!  Was doing well, was up a little over $400.  Mis-read my hand when I thought I had pocket kings and I didn't and lost about $500 on that hand, then spiriled out of control.  Lost set aces to a straight, lost full-house to full house.  This one really stings.</t>
  </si>
  <si>
    <t>Very dry night, very tight table.  My night was basically 2 hands.  I doubled up very early (first orbit), and much later, I lost $100 on a hand where I tried to make a move on someone.  Terrible choice.</t>
  </si>
  <si>
    <t>tourney paid 5, 6-20</t>
  </si>
  <si>
    <t>Billy Rayz</t>
  </si>
  <si>
    <t>I was bubble last time too!  Couldn't get any cards, thought I played ok.  Oh well.</t>
  </si>
  <si>
    <t>I was just crazy and I paid for it.</t>
  </si>
  <si>
    <t>Disaster.  Two key hands were my night.  I had AK, guy bets 12, I make it 25, flop is K-10-4.  He bets I put him all in, he has K-10.  He called a raise to 25 pre w/K-10.  Oh well, I want to be in hands with him.  Final hand, I have 8-8, bet 10, one caller.  Flop is 9-8-4, 2 clubs.  I bet, he raises, I go all in, he calls. He's got A-Q clubs.  Of course a club is on the turn and the board doesn't pair.</t>
  </si>
  <si>
    <t>Very first hand, I'm BB, got KQ, someone makes it 10, I call.  Flop is K-J-10.  I go 20, raiser folds, one caller.  Turn is 10.  I go 40.  Guy calls.  River 9.  I put him all in for last 80.  He calls.  A-Q.  Disaster!  Immediate next hand.  I'm SB.  I have K-9 suited.  I limp.  Flop is K-9-4, 2 clubs, 1 spade.  I go 15, call, call. Turn 7S.  I go all in for last 35.  call, call.  River, of course, 10S.  One guy has straight, one guy spades.  I reload.  2 hands later, I get A-Q.  Someone makes it 7, I raise to $15 (should have been more, I was still shell shocked).  4 callers.  Flop is A-Q-6.  I go 25.  One caller.  Turn is 9.  I go 75 and he folds,  win $75.  I haven't played half a round yet, then go absolutely card dead for the rest of the night.  Worst cards ever after those first 5 hands.</t>
  </si>
  <si>
    <t>Nothing special.  Played pretty solid.  Won a big hand right at the end.  I had Q--9 suited, limped, someone made it 7, 4 callers (5 players).  Flop Q-9-5.  Preflop raiser bets out 20, fold, next guy goes 40, I make it 140, all flod to the guy who made it 40.  He calls for his last 90.  He's got 9-5 and my hand stands up.  I play one more hand to my blind and leave.  I was proud of myself to leave up.</t>
  </si>
  <si>
    <t>Horrible cards.  Surprised I lost so little.  3 pairs the whole night.</t>
  </si>
  <si>
    <t>WSOP circuit HORSE</t>
  </si>
  <si>
    <t>out right after the beginning of level 10.  First 3 rounds had a lot of cards and action.  After that totally card dead.  Rounds 4 &amp; 5, played 1 hand, round 6 played 1 hand.  Was being strangled by the blinds and antes.  Got 192-318.</t>
  </si>
  <si>
    <t>Dan, Virgil, Russ, played tight and got a fair amount of cards and just kept being beat.  It was pretty bad.  Mostly Omaha, but Russ played Omaha-8.</t>
  </si>
  <si>
    <t>dealer calls $0.25-0.50</t>
  </si>
  <si>
    <t>lots of crazy all in betting, mostly by Omar.  Just had to wait for good hands.  9 guys total.</t>
  </si>
  <si>
    <t>Pretty flat the whole night.  Nothing special.</t>
  </si>
  <si>
    <t>PLO, $1-2</t>
  </si>
  <si>
    <t>Mr. Kim's</t>
  </si>
  <si>
    <t>Nervous, poorly played on my part.  Probably did good to only lose that much</t>
  </si>
  <si>
    <t>Good starting hands that couldn't win a hand.</t>
  </si>
  <si>
    <t>I played horrible but still was doing ok, then lost a big hand (about $275 on full-house to full house.  Painful.</t>
  </si>
  <si>
    <t>absolutely terrible cards.  How do these guys flop nut straight hand after hand?  I didn't get it once the entire night.  I honestly don't think I played bad, but I guess I must have.</t>
  </si>
  <si>
    <t>Rich's (Virgil's brother)</t>
  </si>
  <si>
    <t>played more aggressive and actually got some hands.</t>
  </si>
  <si>
    <t>hold 'em $0.25-0.50</t>
  </si>
  <si>
    <t>Nothing special.  Kind of a blah game.  Guess I could have lost, so I'm not unhappy.</t>
  </si>
  <si>
    <t>Shane Reported
EOD
Total</t>
  </si>
  <si>
    <t>Game
Day 
Total</t>
  </si>
  <si>
    <t>Game
Day
#</t>
  </si>
  <si>
    <t>freeroll tourney 6-31 (paid 9)</t>
  </si>
  <si>
    <t>freeroll tourney 7-31 (paid 9)</t>
  </si>
  <si>
    <t>drawing</t>
  </si>
  <si>
    <t>straight flush</t>
  </si>
  <si>
    <t>quads bonus</t>
  </si>
  <si>
    <t>5-card PLO High</t>
  </si>
  <si>
    <t>4-card PLO High</t>
  </si>
  <si>
    <t>4-card PLO High, tourney</t>
  </si>
  <si>
    <t>freeroll tourney 3-? (paid 6)</t>
  </si>
  <si>
    <t>poker($1-$3)-Scott Hileman, Mike Newman, Bob Black, Fred Flores, Tim Sterk, Ernie, Pat</t>
  </si>
  <si>
    <t>bet-San Fran-Dallas game - Steve Gersch</t>
  </si>
  <si>
    <t>gambling (all blackjack)-Grand Victoria riverboat, Steve Gersch</t>
  </si>
  <si>
    <t>poker($.05-$.50)-Steve Gersch, Mike Wilmont, Ed Wellhausen, Dean Glasberg, Greg Scapralanda, Greg Leasure, Jim Pistellian</t>
  </si>
  <si>
    <t>poker($.01-$.10)-JU, TU, Jim Wagner, John Brooks, Larry &amp; Coleen, Al Kiefer</t>
  </si>
  <si>
    <t>gambling (all blackjack)-Grand Victoria riverboat, Terry McKeown's group team building</t>
  </si>
  <si>
    <t>poker($.05-$.50)-Steve Gersch, Mike Wilmont, Greg Rasmussen, Dean Glasberg, Greg Scapralanda, Jim Pistellian</t>
  </si>
  <si>
    <t>poker($.05-$.50)-Steve Gersch, Greg Rasmussen, Dean Glasberg, Greg Leasure, Jim Pistellian, Mike McCracken</t>
  </si>
  <si>
    <t>gambling (mostly blackjack, a little roulette)-Grand Victoria riverboat, Steve Gersch, Jim Pistiallian, Chuck Bohl, Scott</t>
  </si>
  <si>
    <t>golf ($.10-$.25)-Marty Kelly, Keith Colgrove, Chuck Bohl (captain, skins), Village Links</t>
  </si>
  <si>
    <t>poker($1-$3)-Scott Hileman, Mike Newman, Mike Wilmont, Tim Gilles, Tim Sterk, Ernie, Pat</t>
  </si>
  <si>
    <t>golf($.10-$1)-Chuck Bohl, Keith Colgrove, Marty Kelly (captain, skins, closest to pin), Rail</t>
  </si>
  <si>
    <t>golf($.10-$1)-Chuck Bohl, Keith Colgrove, Marty Kelly (captain, skins, 3 putts, closest to pin), Rail</t>
  </si>
  <si>
    <t>spades($.01)-Chuck Bohl, Keith Colgrove</t>
  </si>
  <si>
    <t>golf($.10-$1)-Chuck Bohl, Keith Colgrove, (skins, 3 putts, closest to pin), Rail</t>
  </si>
  <si>
    <t>golf($.25-$1)-Keith Colgrove, Bob Costello, Bob Devoe (skins, closest), Hughes Creek</t>
  </si>
  <si>
    <t>poker($1-$3)-Scott Hileman, Mike Newman, Fred Flores, Tim Gilles, Tim Sterk, Ernie, Pat</t>
  </si>
  <si>
    <t>poker($.05-$.50)-Steve Gersch, Ed Wellhausen, Dean Glasberg, Greg Leasure, Jim Pistellian, Mike McCracken, Mike Wilmont</t>
  </si>
  <si>
    <t>golf($.25-$.50)-Keith Colgrove, Bob Costello (skins, closest), Chalet Hills</t>
  </si>
  <si>
    <t>poker($.05-$.50)-Steve Gersch, Ed Wellhausen, Dean Glasberg, Jim Pistellian, Mike Wilmont</t>
  </si>
  <si>
    <t>golf($.25-$.50)-Keith Colgrove, Bob Costello (skins, closest), Hughes Creek</t>
  </si>
  <si>
    <t>golf($.25)-Keith Colgrove, Bob Costello, Tim Gilles (skins), Poplar Creek</t>
  </si>
  <si>
    <t>poker($.25-$1)-Bob Grzybowski, Bob Scholl, Bruce Witthoff, Thom Futris</t>
  </si>
  <si>
    <t>golf($.10-$.50)-Keith Colgrove, Bob Costello, Chuck Bohl (skins, closest, 3 putts, captain), Hughes Creek</t>
  </si>
  <si>
    <t>golf-($6)-Mike Newman outing (about 40 people), (closest(me), skins, long drive, long putt)), Balmoral Woods</t>
  </si>
  <si>
    <t>poker($.05-.50)-Ed Wellhausen, John Wellhausen, Steve Gersch, Irv</t>
  </si>
  <si>
    <t>golf($.10-$.50)-Keith Colgrove, Bob Costello, Marty Kelly (skins, closest, 3 putts, captain), Hughes Creek</t>
  </si>
  <si>
    <t>golf($.25)-Keith Colgrove, Tim Gilles (skins), Poplar Creek</t>
  </si>
  <si>
    <t>golf($.10-$.50)-Keith Colgrove, Bob Costello, Marty Kelly (skins, closest, 3 putts, captain, longest), Hughes Creek</t>
  </si>
  <si>
    <t>Las Vegas, gambling, Las Vegas, -471 me, -375 pool w/Steve (Greg &amp; Jim), Steve Gersch, Greg Scaperlanda, Jim Pestillian, all kinds of stuff, played 5 $100 even money bets (lost 3)</t>
  </si>
  <si>
    <t>Las Vegas, gambling, Las Vegas, Steve Gersch, Greg Scaperlanda, Jim Pestillian, Dean Glassberg, John (Jim's friend), all kinds of stuff, hit a $400 slot jack pot</t>
  </si>
  <si>
    <t>Las Vegas, gambling, Las Vegas, Steve Gersch, Greg Scaperlanda, Jim Pestillian, Dean Glassberg, John (Jim's friend), Tom McCabe, all kinds of stuff, tons of black jack, small wins and walk away</t>
  </si>
  <si>
    <t>Las Vegas, gambling, Las Vegas, 35 me, 781.50 pool w/Steve (Greg &amp; Jim), Steve Gersch, Greg Scaperlanda, Jim Pestillian, Dean Glassberg, John (Jim's friend), Tom McCabe, all kinds of stuff, 1st pool 1070 (30% me), 2nd pool 1535 (30% me)</t>
  </si>
  <si>
    <t>golf($.10)-Jim Gossage, Rick Pekosh, Bob Milhalski (partners, procs, par) White Pines</t>
  </si>
  <si>
    <t>poker($.05-$.50)-Steve Gersch, Ed Wellhausen, Dean Glasberg, Greg Rassmussen, Jim Pistellian, Mike Wilmont</t>
  </si>
  <si>
    <t>golf($.25-$.50)-Keith Colgrove, Bob Costello, (skins, closest, procs), Hughes Creek</t>
  </si>
  <si>
    <t>poker($1-$3)-Scott Hileman, Mike Newman, Tim Gilles, Tim Sterk, Ernie, Pat</t>
  </si>
  <si>
    <t>poker($.05-$.50)-Steve Gersch, Ed Wellhausen, Greg Scaperlanda, Greg Rassmussen, Jim Pistellian, Mike Wilmont</t>
  </si>
  <si>
    <t>poker($1-$3)-Scott Hileman, Mike Newman, Tim Gilles, Tim Sterk, Ernie, Pat, Fred Flores</t>
  </si>
  <si>
    <t>spades($.01-$.50)-Marty Kelly, Keith Colgrove, Paul Barthel, Chuck Bohl</t>
  </si>
  <si>
    <t>poker($.05-$.50)-Steve Gersch, Greg Rassmussen, Jim Pistellian, Mike Wilmont, Dean Glasberg</t>
  </si>
  <si>
    <t>bet-Dirty Work song artist-Fred Flores(Steely Dan) (me-Niel Young)</t>
  </si>
  <si>
    <t>lottery-(year's winnings)-play by mail with Jeff &amp; Scott Ure</t>
  </si>
  <si>
    <t>lottery(yearly costs)-play by mail with Jeff &amp; Scott Ure</t>
  </si>
  <si>
    <t>pool($2)-super bowl pool at work</t>
  </si>
  <si>
    <t>pool($25)-super bowl pool with monthly Friday poker guys</t>
  </si>
  <si>
    <t>pool($350)-super bowl pool with Lenny at his dad's friend</t>
  </si>
  <si>
    <t>bet-Andy Osvath, me-Dallas win super bowl, him Miami win superbowl, $5 each</t>
  </si>
  <si>
    <t>poker($1-$3)-Scott Hileman, Mike Newman, Tim Gilles, Tim Sterk, Ernie</t>
  </si>
  <si>
    <t>poker($.05-$.50)-Steve Gersch, Greg Rassmussen, Mike Wilmont, Dean Glasberg, Mike McCraken</t>
  </si>
  <si>
    <t>poker($1-$3)-Scott Hileman, Mike Newman, Tim Gilles, Tim Sterk, Ernie, Pat, Sam</t>
  </si>
  <si>
    <t>golf(.10-.50)-Chuck Bohl, Keith Colgrove, Marty Kelly (skins, closest, 3 putts, captain), Rail</t>
  </si>
  <si>
    <t>spades($.01)-Marty Kelly, Keith Colgrove, Chuck Bohl</t>
  </si>
  <si>
    <t>golf(.10-.50)-Chuck Bohl, Keith Colgrove, Marty Kelly (skins, closest, 3 putts, captain, procs), Rail</t>
  </si>
  <si>
    <t>golf(.10-.50)-Chuck Bohl, Keith Colgrove, Marty Kelly (skins, closest, 3 putts, captain, procs), Edgewood</t>
  </si>
  <si>
    <t>poker($1-$3)-Mike Newman, Tim Gilles, Tim Sterk, Ernie, Pat, Sam, Fred Flores</t>
  </si>
  <si>
    <t>Las Vegas, gambling, Las Vegas, Steve Gersch, Greg Scaperlanda, Dean Glassberg, Ed Wellhausen, mostly blackjack, some craps, little poker and slots</t>
  </si>
  <si>
    <t>Las Vegas, gambling, Las Vegas, Steve Gersch, Greg Scaperlanda, Dean Glassberg, Ed Wellhausen, mostly blackjack, some craps, little slots (-354 me, -500 pool w/Steve (with Tom McCabe, Greg, Ed (25% me)</t>
  </si>
  <si>
    <t>Las Vegas, gambling, Las Vegas, Steve Gersch, Greg Scaperlanda, Dean Glassberg, Ed Wellhausen, mostly blackjack, some craps, little slots</t>
  </si>
  <si>
    <t>poker($1-$3)-Mike Newman, Tim Gilles, Tim Sterk, Ernie, Pat, Scott Hileman</t>
  </si>
  <si>
    <t>golf($.10)-Jim Gossage, Rick Pekosh, Bob Milhalski (partners, procs, par, birdie) White Pines</t>
  </si>
  <si>
    <t>golf(.25)-Bill Tragos (skins, closest($1, none)), Green River</t>
  </si>
  <si>
    <t>poker($1-$3)-Mike Newman, Scott Hileman, Tim Sterk, Ernie, Pat, Sam</t>
  </si>
  <si>
    <t>poker($.05-$.50)-Steve Gersch, Greg Rassmussen, John Wellhausen, Ed Wellhausen, Mike McCraken</t>
  </si>
  <si>
    <t>poker($1-$3)-Mike Newman, Scott Hileman, Tim Sterk, Ernie, Pat, Sam, Tim Gilles, Fred Flores</t>
  </si>
  <si>
    <t>gambling (.25 slots, $2 craps)-Empress 2 riverboat, Hugh Goodman b-day party, Carol, Dianne, John Kasik, Neal, 2 others</t>
  </si>
  <si>
    <t>poker($1-$3)-Mike Newman, Scott Hileman, Tim Sterk, Ernie, Pat, Tim Gilles, Don McNish</t>
  </si>
  <si>
    <t>gambling ($5(almost all),$10 blackjack(a little))-Bonaire Casino</t>
  </si>
  <si>
    <t>lottery-(year's costs)-play by mail with Jeff &amp; Scott Ure</t>
  </si>
  <si>
    <t>poker($1-$3)-Mike Newman, Scott Hileman, Fred Flores, Ernie, Pat, Tim Gilles, Sam</t>
  </si>
  <si>
    <t>poker($1-$3)-Mike Newman, Scott Hileman, Fred Flores, Ernie, Pat, Tim Gilles, Tim Sterk</t>
  </si>
  <si>
    <t>poker($1-$3)-Mike Newman, Scott Hileman, Fred Flores, Pat, Tim Gilles, Tim Sterk, Sam, Bill (Sam's son)</t>
  </si>
  <si>
    <t>spades(.01)-Marty Kelly, Keith Colgrove, Paul Barthel, Chuck Bohl</t>
  </si>
  <si>
    <t>golf(.50)-Tom Ryan, Ray (skins)</t>
  </si>
  <si>
    <t>poker($.05-$1.25)-Steve Gersch, Ed Wellhausen, Greg Rassmussen, Greg Scaperlanda, Mike McCraken</t>
  </si>
  <si>
    <t>poker($1-$3)-Mike Newman, Scott Hileman, Fred Flores, Ernie, Sam, Tim Gilles, Tim Sterk</t>
  </si>
  <si>
    <t>instant lottery-($1-$2, $10 total at risk)</t>
  </si>
  <si>
    <t>poker($1-$3)-Mike Newman, Scott Hileman, Fred Flores, Ernie, Sam, Tim Gilles, Pat</t>
  </si>
  <si>
    <t>lottery(year's winnings)-play by mail with Jeff &amp; Scott Ure</t>
  </si>
  <si>
    <t>poker($1-$3)-Mike Newman, Scott Hileman, Tim Sterk, Ernie, Sam, Tim Gilles, Pat</t>
  </si>
  <si>
    <t>pool($20)-Bill Tragos' super bowl pool, three squares</t>
  </si>
  <si>
    <t>poker($1-$3)-Mike Newman, Scott Hileman, Tim Sterk, Ernie, Fred Flores, Tim Gilles</t>
  </si>
  <si>
    <t>instant lottery-($1m $4 total at risk)</t>
  </si>
  <si>
    <t>poker($1-$3)-Mike Newman, Scott Hileman, Pat, Ernie, Sam, Fred Flores, Tim Gilles</t>
  </si>
  <si>
    <t>poker($1-$3)-Scott Hileman, Ernie, Sam, Fred Flores, Tim Gilles, Tim Sterk</t>
  </si>
  <si>
    <t>poker($1-$3)-Mike Newman, Scott Hileman, Tim Sterk, Ernie, Sam, Fred Flores, Tim Gilles</t>
  </si>
  <si>
    <t>golf($5)-nassu with various doubles-Bill Tragos, Dee, Brian</t>
  </si>
  <si>
    <t>poker($.05-$.50)-Steve Gersch, Greg Rassmussen, Greg Scaperlanda, Jeffery Gersch</t>
  </si>
  <si>
    <t>spades(.01)-Keith Colgrove, Paul Barthel, Chuck Bohl</t>
  </si>
  <si>
    <t>pool($20)-Bill Tragos' super bowl pool, two squares</t>
  </si>
  <si>
    <t>spades(.01 point, 1.00 gimmicks)-Keith Colgrove, Paul Barthel, Chuck Bohl, Marty Kelly</t>
  </si>
  <si>
    <t>golf pool ($5) - Matt Hick's match play championship pool</t>
  </si>
  <si>
    <t>poker($1-$3)-Tim Gilles, Fred Flores, Rich Rivara, Dean, Doug, Rick Pekosh, Jim Rassmussen, Gene, others</t>
  </si>
  <si>
    <t>golf ($1) - 4 person scramble, by hole Jim Rassmussen, Ed Rassmussen (dad), Bob Devoe and me versus Mark Sacora, Tim Gilles, Rick Dishman, Rich Ravara</t>
  </si>
  <si>
    <t>poker($1-$3)-Ed Wellhausen, John Wellhausen, Tim Gilles, Steve Gersch, Jim Rassmussen, Andy (Ed's neighbor)</t>
  </si>
  <si>
    <t>spades(.01 point, .25 gimmicks)-Keith Colgrove, Paul Barthel, Chuck Bohl, Marty Kelly</t>
  </si>
  <si>
    <t>gambling(craps, blackjack, $1-$25)-St. Louis Queens casino</t>
  </si>
  <si>
    <t>poker($1-$3)-Fred Flores, Tim Gilles, Steve Owczaruk, Ed Wellhausen, Frank, Pat, Larry</t>
  </si>
  <si>
    <t>poker($.05-$.50)-Steve Gersch, Greg Rassmussen, Greg Scaperlanda, Ed Wellhausen, Jim Pistellean, Mike McCracken</t>
  </si>
  <si>
    <t>poker($1-$3)-Fred Flores, Tim Gilles, Steve Owczaruk, Ed Wellhausen, Frank</t>
  </si>
  <si>
    <t>spades(.01 point, .25 gimmicks)-Keith Colgrove, Paul Barthel, Chuck Bohl</t>
  </si>
  <si>
    <t>poker($.25-$1)-Bob Saylors, Howard Stern, Tom Futris, Bob Scholl, Rick Pekosh, Dave Pekosh, Mike Kelley</t>
  </si>
  <si>
    <t>poker($1-$3)-Fred Flores, Steve Owczaruk, Ed Wellhausen, Frank, Bill Harpster</t>
  </si>
  <si>
    <t>golf ($.25-$1)-$1 cloest to pin, $.25 team, low and total switch every 6-Bill Tragos, Dell Baily, Paul</t>
  </si>
  <si>
    <t>golf ($1) - fewest 3 putts per nine-Rick Dishman, Tim Gilles, Rich Rivara</t>
  </si>
  <si>
    <t>gambling(slots, craps, blackjack, $0.05-$25)-Michigan casino</t>
  </si>
  <si>
    <t>golf ($1, $5) - $5 charity closest to pin, $1 per side and total, captain, low ball</t>
  </si>
  <si>
    <t>spades ($0.01) - Paul Barthel &amp; I over Tim Gilles &amp; Rich Rivera (1 - 500 point game)</t>
  </si>
  <si>
    <t>Eucher ($1 -$2) - Paul Barthel &amp; I over Tim Gilles &amp; Rich Rivera (2 games, $1 per game, plus $2 per set)</t>
  </si>
  <si>
    <t>golf chipping closest to pin with Rick Dishman</t>
  </si>
  <si>
    <t>poker($1-$3)-Fred Flores, Tim Gilles, Ed Wellhausen, Frank</t>
  </si>
  <si>
    <t>poker($1-$3)-Fred Flores, Tim Gilles, Jim Rassmussen, Rich Rivara, Rick Pekosh, Bill Harpster, Steve Owczaruk</t>
  </si>
  <si>
    <t>spades(.01 point)-Keith Colgrove, Paul Barthel, Chuck Bohl</t>
  </si>
  <si>
    <t>gambling(craps, blackjack, $5-$25)-Grand Victoria w/Tim Gilles &amp; Chuck Bohl</t>
  </si>
  <si>
    <t>gambling(video poker, blackjack, $0.25-$50)-Grand Victoria w/Tim Gilles &amp; Chuck Bohl</t>
  </si>
  <si>
    <t>spades(.01 point-.25 gimmicks)-Keith Colgrove, Paul Barthel, Chuck Bohl, Marty Kelly</t>
  </si>
  <si>
    <t>gambling(blackjack, $5-$25)-Grand Victoria</t>
  </si>
  <si>
    <t>poker($1-$3)-Fred Flores, Tim Gilles, Rich Rivara, Frank, Greg Scaperlanda, Scott Hileman</t>
  </si>
  <si>
    <t>lottery(yearly costs)-play by mail with Jeff Ure</t>
  </si>
  <si>
    <t>lottery(year's winnings)-play by mail with Jeff Ure</t>
  </si>
  <si>
    <t>poker($1-$3)-Fred Flores, Tim Gilles, Greg Scaperlanda, Scott Hileman</t>
  </si>
  <si>
    <t>gambling($0.05-$50)-Vegas w/Tim Gilles &amp; Chuck Bohl</t>
  </si>
  <si>
    <t>poker($1-$3)-Fred Flores, Tim Gilles, Greg Scaperlanda, Scott Hileman, Frank, Jim Rassmussen, Rich Rivara</t>
  </si>
  <si>
    <t>golf switch every 6 with Bill, Dell, Dee</t>
  </si>
  <si>
    <t>golf putting with Bill, Dell, Cliff</t>
  </si>
  <si>
    <t xml:space="preserve">golf with Bill at Chalet Hills, $1pars, $1 closest to pin </t>
  </si>
  <si>
    <t>Race Track (Arlington, bet $96, won $80.30), w/Tim Gilles, Mark Cottrell, Rick Poulton, Donna Navickas, Kent Bergren, Patti Caldwell, Chuck Bohl</t>
  </si>
  <si>
    <t>Race Track (Arlington, bet $131, won $167.70), w/Tim Gilles, Mark Cottrell, Rick Poulton, Donna Navickas, Kent Bergren, Patti Caldwell, Edith Smith, Jen Valintis, Missy Hanes</t>
  </si>
  <si>
    <t>Reno, Nevada, gambling($5-$25)-blackjack, Reno</t>
  </si>
  <si>
    <t>Reno, Nevada, gambling($2-$15)-blackjack, Reno</t>
  </si>
  <si>
    <t>spades(.01 point-.25 gimmicks)-Keith Colgrove, Paul Barthel, Chuck Bohl</t>
  </si>
  <si>
    <t>gambling($10-$25)-Grand Victoria/Elgin all blackjack w/Tim Gilles &amp; Chuck Bohl</t>
  </si>
  <si>
    <t>poker, liar's poker($1-$3)-John Wellhausen, Ed Wellhausen, Steve Gersch</t>
  </si>
  <si>
    <t>poker($.05-$.50)-Steve Gersch, Greg Lesure, Greg Scaperlanda, Ed Wellhausen, Jim Pistellean, Mike McCracken</t>
  </si>
  <si>
    <t>slot machine ($0.05) at Steve Gersch's</t>
  </si>
  <si>
    <t>poker($1-$3)-Fred Flores, Tim Gilles, Greg Scaperlanda, Scott Hileman, Rich Rivara</t>
  </si>
  <si>
    <t>poker($.05-$.50)-Steve Gersch, Greg Scaperlanda, Ed Wellhausen, Jim Pistellean, John Wellhausen, Michael (from Steve's work)</t>
  </si>
  <si>
    <t>gambling($10-$25)-Grand Victoria/Elgin all blackjack by myself</t>
  </si>
  <si>
    <t>gambling($10-$25)-Hollywood/Aurora all blackjack with Tim Gilles</t>
  </si>
  <si>
    <t>Reno, Nevada, gambling($5-$25)-Sundowner/Reno all blackjack by myself</t>
  </si>
  <si>
    <t>Reno, Nevada, gambling($3-$15)-Sundowner/Reno all blackjack by myself</t>
  </si>
  <si>
    <t>poker($1-$3)-Fred Flores, Tim Gilles, Scott Hileman, Rich Rivara, Jim Rasmussen, Steve Owczaruk</t>
  </si>
  <si>
    <t>poker($.05-$.50), slot machine-Steve Gersch, Greg Scaperlanda, Ed Wellhausen, Jim Pistellean, Greg Rasmussen</t>
  </si>
  <si>
    <t>gambling($25)-Grand Victoria/Elgin all blackjack by myself</t>
  </si>
  <si>
    <t>poker($1-$3)-Fred Flores, Tim Gilles, Scott Hileman, Rich Rivara, Greg Scaperlanda, Steve Owczaruk, Frank</t>
  </si>
  <si>
    <t>slot machine ($0.05, &amp; $0.25 slots) at Las Vegas airport during layover to CA Extreme</t>
  </si>
  <si>
    <t>Warlords cocktail at CAX, Mike Snider, Brett, Jean</t>
  </si>
  <si>
    <t>Las Vegas, slot machine &amp; video poker ($0.05, &amp; $0.25, &amp;$1.00) at Las Vegas airport during layover from CA Extreme</t>
  </si>
  <si>
    <t>gambling($15-$25)-Grand Victoria/Elgin all blackjack by myself</t>
  </si>
  <si>
    <t>gambling($10-$30)-Harrah's blackjack &amp; PiaGow w/Andy R</t>
  </si>
  <si>
    <t>Las Vegas, gambling($0.01-$75)-Vegas w/Andy Rusenovich</t>
  </si>
  <si>
    <t>Las Vegas, gambling($0.01-$400)-Vegas w/Andy Rusenovich</t>
  </si>
  <si>
    <t>First time every played even a single hand of  'Hold em, ever.  Played about 30 min cash $1-2, then played a local casino tourney.  Got 11-43.  Had absolutely no idea of what I was doing.</t>
  </si>
  <si>
    <t>gambling($10-$50)-Grand Victoria/Elgin all blackjack w/Tim Gilles, Chuck Bohl</t>
  </si>
  <si>
    <t>gambling($10-$20)-Harrah's East Chicago, all Pia Gow poker</t>
  </si>
  <si>
    <t>Hold 'em-Steve Story, Tammy Macahon, Virgil Payne, Dan Macahon, Russ, 2nd</t>
  </si>
  <si>
    <t>Hold 'em-Steve Story, Steve Bruns, Dan Macahon, Mike Abbinatti, Russ, Virgil Payne, Tammy Macahon, two $20 games, 5th(of 6), 2nd(of 5)</t>
  </si>
  <si>
    <t>Hold 'em-Denise Story, Dan Macahon, Mike Abbinatti, Russ, Virgil Payne, Tammy Macahon, two $20 games, 6th(of 7), 5th(of 7)</t>
  </si>
  <si>
    <t>Hold 'em-Denise Story, Dan Macahon, Russ, Virgil Payne, Steve Story, 2nd(of 6)</t>
  </si>
  <si>
    <t>Hold 'em-Steve Story, Dan Macahon, Russ, Virgil Payne, Tammy Macahon, Kevin, 1st</t>
  </si>
  <si>
    <t>Hold 'em-Steve Story, Dan Macahon, Russ, Ron Schammert,, Mike Abbinatti, 4th of 6, 3rd of 5 (Ron didn't play second game)</t>
  </si>
  <si>
    <t>Hold 'em-Steve Story, Dan Macahon, Russ,  Virgil Payne, Fred Flores, Greg, Jeff Owen, Mike Abbinatti, 3rd, Steve, Russ, Virgil, Fred, Mike 2nd</t>
  </si>
  <si>
    <t>Hold 'em-Steve Gersch, Ed Wellhausen, Fred Flores, Carlos, others, 7th of 12</t>
  </si>
  <si>
    <t>Hold 'em-Steve Gersch, Ed Wellhausen, Steve Owczaruk, Steve, Greg Scapralanda (5th), second game w/Tim Gilles (5th)</t>
  </si>
  <si>
    <t>Hold 'em-9-11, 9-9, Dan Macahon, Tammy Macahon, Russ, Virgil, others,</t>
  </si>
  <si>
    <t>Hold 'em-$25 buy in Steve Gersch, Ed Wellhausen, Steve Owczaruk, Steve, Greg Scapralanda, Tim Gilles, Rob 5th, second game 2nd ($50), 3rd game no Steve O, Rob, Ed, but w/Jim Pistallen, 1st ($100)</t>
  </si>
  <si>
    <t>Hold 'em-Dan Macahon, Russ,  Virgil Payne, Bernie, Steve, 3rd</t>
  </si>
  <si>
    <t>Hold 'em-Ron Barnec, Steve Gersch, Greg Scaperlanda, $70, 11'th of 11, $20, 4th of 5</t>
  </si>
  <si>
    <t>gambling($10-$100) Grand Victoria/Elgin all blackjack w/Tim Gilles, Chuck Bohl</t>
  </si>
  <si>
    <t>Hold 'em-Omaha, Ron Barnec, Steve Gersch, 12'th of 19</t>
  </si>
  <si>
    <t>Hold 'em-Dan Macahon, Russ,  Virgil Payne, Tammy Macahon, Steve, 5th</t>
  </si>
  <si>
    <t>Hold 'em-Ron Barnec, Greg Scaperlanda, 3'th of 26, entry $120, won $320</t>
  </si>
  <si>
    <t>Hold 'em-Steve Gersch, 21-22 (yuck!)</t>
  </si>
  <si>
    <t>Hold 'em-Ron Barnec, Greg Scaperlanda, 12'th of 30</t>
  </si>
  <si>
    <t>Hold 'em-Victoria's Banquets</t>
  </si>
  <si>
    <t>Hold 'em-Virgil Payne's, 7-20, 8-20 ($20 each)</t>
  </si>
  <si>
    <t>Hold 'em (limit)-Ron Barnec, Greg Scaperlanda, 18'th of 24</t>
  </si>
  <si>
    <t>Hold 'em - $5 online game on Dan Macahon's ID</t>
  </si>
  <si>
    <t>Hold 'em-Virgil Payne's, 3-13 ($40), 3-15 ($40), 4-10 ($0), entries $20, $20, $25</t>
  </si>
  <si>
    <t>Hold 'em (no limit)-Ron Barnec, Greg Scaperlanda, Steve Gersch, 9'th of 19</t>
  </si>
  <si>
    <t>pool($20)-Bill Tragos' super bowl pool, two squares, won 3rdQ, $400</t>
  </si>
  <si>
    <t>Hold 'em (no limit)-Ron Barnec, Steve Gersch, Greg Scaperlanda, 18'th of 24</t>
  </si>
  <si>
    <t>Hold 'em ($2-$5, no limit), Rockford Charitable Games, Arlington Heights</t>
  </si>
  <si>
    <t>Hold 'em-Dan Machon, 7-9, Bernie, Steve</t>
  </si>
  <si>
    <t>lunch bet with Kent Bergren, Donna Nicviskous, Time Gilles, Rich Rivara on stock picks for 2 months, lost twice, my share for both</t>
  </si>
  <si>
    <t>Hold 'em ($2-$5, no limit), Rockford Charitable Games, Rolling Meadows</t>
  </si>
  <si>
    <t>poker at Juno Kim's house (+$3.5), 5 seat $10 buy in hold 'em, 4'th</t>
  </si>
  <si>
    <t>Hold 'em ($2-$5, no limit), Rockford Charitable Games, Mount Prospect</t>
  </si>
  <si>
    <t>Hold 'em ($2-$5, no limit), Rockford Charitable Games, Addison</t>
  </si>
  <si>
    <t>Hold 'em, Rockford Charitable Games, $40 buy in, one table 12 person tourney, got second, but only because time ran out, I was down 2-1 in chips though, won $100</t>
  </si>
  <si>
    <t>Hold 'em, Rockford Charitable Games, $120 (total with add-on's) one table to qualify for nex table tournament, 12 person tourney, got 4th</t>
  </si>
  <si>
    <t>Hold 'em ($2-$5, no limit), Rockford Charitable Games, Rockford</t>
  </si>
  <si>
    <t>Hold 'em, Rockford Charitable Games, $125 (total with add-on's) one table to qualify for nex table tournament, 10 person table, got 8th</t>
  </si>
  <si>
    <t>Hold 'em, Rockford Charitable Games, $2-$5 cash game no limit hold 'em</t>
  </si>
  <si>
    <t>Hold 'em, Rockford Charitable Games, $60 one table, 12 person, 4th, game paid top 3</t>
  </si>
  <si>
    <t>Hold 'em (no limit)-Ron Barnex, Steve Gersch, Greg Scaperlanda, heads up, T5-22, regular, 13-21</t>
  </si>
  <si>
    <t>Hold 'em, Rockford Charitable Games, $40 one table, 12 person, 8th, game paid top 2</t>
  </si>
  <si>
    <t>Hold 'em, Rockford Charitable Games, $60 one table, 12 person, 12th, game paid top 3</t>
  </si>
  <si>
    <t>Play disciplined poker!</t>
  </si>
  <si>
    <t>Hold 'em, Rockford Charitable Games, $40 one table, 12 person, 6th, game paid top 2</t>
  </si>
  <si>
    <t>blinded out, didn't play a hand</t>
  </si>
  <si>
    <t>Hold 'em, Rockford Charitable Games, $40 one table, 12 person, 12th, game paid top 2</t>
  </si>
  <si>
    <t>poor decision, stop and think, I could have thought this out</t>
  </si>
  <si>
    <t>Hold 'em, Rockford Charitable Games, $40 one table, 12 person, 10th, game paid top 2</t>
  </si>
  <si>
    <t>poor decision, stop and think, I could have thought this out, think pot odds!</t>
  </si>
  <si>
    <t>Hold  'em Mike Abbanatti's, 3 $20 games, 12-12, 8-11, 2-8 ($40 pay), Virgil, Rich (Virgil's brother), Russ, Clay, Dave, Steve F., Dan Macahon, Mike Abbanatti, Greg,</t>
  </si>
  <si>
    <t>played better, but Steve Story took me big on one in the first game</t>
  </si>
  <si>
    <t>Hold 'em, Rockford Charitable Games, $125 (total with add-on's) one table to qualify for nex table tournament, 11 person table, got 6th, top 2 to next round</t>
  </si>
  <si>
    <t>Hold 'em, Rockford Charitable Games, $40 one table, 12 person, 9th, game paid top 2</t>
  </si>
  <si>
    <t>Hold 'em, Rockford Charitable Games, $40 one table, 12 person, 3rd, game paid top 2</t>
  </si>
  <si>
    <t>Hold 'em, Dan Macahon's ABT friends at Windym hotel, 3rd of 12 (paid top 2, $60 entry, $60 third)</t>
  </si>
  <si>
    <t>played well, lost w/Ace high flush (second in chips by a lot but lost to leader)</t>
  </si>
  <si>
    <t>Las Vegas, w/Steve Story &amp; Dan Macahon, various Piagow &amp; video poker</t>
  </si>
  <si>
    <t>Las Vegas, w/Steve Story &amp; Dan Macahon, $1500 buy in, various other</t>
  </si>
  <si>
    <t>out in last hand of 2nd hour, didn't play too badly until last hand, should have been able to figure it out</t>
  </si>
  <si>
    <t>Las Vegas, w/Steve Story &amp; Dan Macahon, various other</t>
  </si>
  <si>
    <t>two horrible beats each for $600 pot, one guy hit a one outer on river</t>
  </si>
  <si>
    <t>Las Vegas, w/Steve Story &amp; Dan Macahon, $-52 piagow, $-55 tourney (7-35, paid 3)</t>
  </si>
  <si>
    <t xml:space="preserve">tourney wasn't too bad, </t>
  </si>
  <si>
    <t>Hold 'em, Berwyn, Virgil's friends, 2-13, $20 buy in, $70 pay, 13-16, $20 buy</t>
  </si>
  <si>
    <t>played okay both games, just got wacked (aces to my queens in second game)</t>
  </si>
  <si>
    <t>Hold 'em, Steve Story's, $5 tourney, 3-5, Steve, Dan, Virgil, me, Denise</t>
  </si>
  <si>
    <t>not bad, just no cards</t>
  </si>
  <si>
    <t>Hold 'em Virgil's, $20 buy in, 11-19, pay top 4, Steve Story, Steve Fefory, Dan Macahon, Fred Flores, Virgil Payne, Steve Gersch, others</t>
  </si>
  <si>
    <t>horrible cards, basically blinded out the whole way, didn't play too bad</t>
  </si>
  <si>
    <t>Hold 'em, $.50-$1 cash game</t>
  </si>
  <si>
    <t xml:space="preserve">played okay  </t>
  </si>
  <si>
    <t>Hold 'em Virgil's, $20 buy in, 5-12, pay top 3,Steve Fefory, Dan Macahon, Fred Flores, Virgil Payne, Steve Gersch, others</t>
  </si>
  <si>
    <t>bad cards, didn't play too bad</t>
  </si>
  <si>
    <t>Hold 'em Dan Macahon's. $5 buy in, 2-3, pay 1, Mike Abbanatti, Dan Macahon, $20 buy in, 2-6, pay 2 (80-40), Mike, Dan, Steve Story, Steve Ficorie, Tammy Macahon, $20 buy in, 3-6, pay 2 (80-40), $5 bounties for kills, won 2 lost 1, Mike, Dan Steve, Steve, Tammy, $20 buy in, 2-6, pay 2 (80-40), Dan, Steve, Steve, Tammy, Virgil Payne, $5 bounties for kills, won 1, lost 1, $20 buy in, 2-5, pay 2 (70-30), $5 bounties for kills, won 2 lost 1, Dan, Virgil, Steve, Steve</t>
  </si>
  <si>
    <t>not too bad, decent cards, decent play, would like to hear from Steve Story his opinion</t>
  </si>
  <si>
    <t>Resorts casino, Indiana w/Andy R.  -150 black jack ($10-25), -21 video poker</t>
  </si>
  <si>
    <t>crap</t>
  </si>
  <si>
    <t>Hold 'em, Berwyn, Virgil's friends, 4-13, $20 buy in, pay 3, 8-11, pay 3</t>
  </si>
  <si>
    <t>started good, than no cards</t>
  </si>
  <si>
    <t>Hold 'em Dan Macahon's. $20 buy in, $5 bounty, 6-10 (pay 3), 3-8 (pay 2), Mike Abbanati, Steve Story, Dan Macahon, Virgil Payne, Rich Payne, Jason, Steve Ficora, Russ, Bernie.  Second game no Mike or Steve</t>
  </si>
  <si>
    <t>average</t>
  </si>
  <si>
    <t>Rockford Charitable Games in Des Plaines, Omaha, $2-4 limit, high-8low cash</t>
  </si>
  <si>
    <t>just played 3 hands</t>
  </si>
  <si>
    <t>Rockford Charitable Games, 8 table $175 buy-in, pay 10, 8-88, $5000 in chips, 20 min rounds, start blinds at 25-50</t>
  </si>
  <si>
    <t>played well, no really difficult decisions though</t>
  </si>
  <si>
    <t>Rockford Charitable Games, $2-$5 cash game no limit hold 'em cash</t>
  </si>
  <si>
    <t>just played a few hands</t>
  </si>
  <si>
    <t>Hold  'em Mike Abbanatti's, 3 $20 games plus $5 bounty on last 2, 10-14 (pay 3), 4-12 (pay 3), 8-9 (pay 3)</t>
  </si>
  <si>
    <t>first game I thought I played well.  Second game, not so bad.  Not great in third game</t>
  </si>
  <si>
    <t>Rockford Charitable Games in Des Plaines, $2-$5 cash game no limit hold 'em cash</t>
  </si>
  <si>
    <t>not great playing, and bad cards</t>
  </si>
  <si>
    <t>Rockford Charitable Games, 6 table $175 buy-in, pay 10, 9-66, $5000 in chips, 20 min rounds, start blinds at 25-50</t>
  </si>
  <si>
    <t>played well with bad cards, grinded it out</t>
  </si>
  <si>
    <t>terrible cards, lots of "second best"</t>
  </si>
  <si>
    <t>Rob Lichesky, Midwest Frozen Foods, 20-21, $4000 in chips, 25-50 ante, 1/2 hour rounds</t>
  </si>
  <si>
    <t>Best cards I ever got.  Was doing very well, lost it all in 2 consecutive hands that I knew how to read, I need to be strong enough to lay down when I KNOW I'm beat.</t>
  </si>
  <si>
    <t>Bernie's, $25, + $5 bounty, 1st game, 3-7,  paid 3 ($25), 2nd game, 7-7, Bernie, Virgil, Steve F., Rich, Mike, Joe, 2nd game, no Joe, but Russ was there</t>
  </si>
  <si>
    <t>thought I played okay</t>
  </si>
  <si>
    <t>Poker League at Mike's, 2-9, Mike Abbanatti, Dan Macahon, Steve Story, Bernie, Russ Swenson, Steve Fekory, Virgil Payne, Greg</t>
  </si>
  <si>
    <t>not bad</t>
  </si>
  <si>
    <t>$1 bets w/Steve Story at cards</t>
  </si>
  <si>
    <t>Rob Linchesky, his house, cash $1-2 no limit hold 'em</t>
  </si>
  <si>
    <t>thought I played pretty good.  Lots of comments I was too tight., I'm okay with that, sets up some bluffing</t>
  </si>
  <si>
    <t xml:space="preserve">Poker League (see 2-16-2007) at Dan's, 8-9, </t>
  </si>
  <si>
    <t>not great, but not bad, no cards</t>
  </si>
  <si>
    <t xml:space="preserve">Poker League (see 2-16-2007) at Virgil's, 8-9, </t>
  </si>
  <si>
    <t>no cards at all, played 2 hands</t>
  </si>
  <si>
    <t>Virgil's birthday, 13-21, $20 buy, pay 5</t>
  </si>
  <si>
    <t>no cards, took some stabs and they didn't work out</t>
  </si>
  <si>
    <t>Virgil's $1-2 cash</t>
  </si>
  <si>
    <t>only played one hand</t>
  </si>
  <si>
    <t>Virgil's birthday, 3-14, $20 buy, pay 3 ($150-90-50)</t>
  </si>
  <si>
    <t>probably could/should have won</t>
  </si>
  <si>
    <t>Northminster charity, 1-14, $50, $500-1, $200-2</t>
  </si>
  <si>
    <t>I thought I played well, especially with not great cards</t>
  </si>
  <si>
    <t xml:space="preserve">Poker League (see 2-16-2007) at Virgil's, 7-9, </t>
  </si>
  <si>
    <t>not great playing or reading on my part, I deserved what I got, need to be more disciplined</t>
  </si>
  <si>
    <t>Poker League (see 2-16-2007), after main tourney, cash game, (.10-.25 blinds)</t>
  </si>
  <si>
    <t>Again, not great, horrible cards, I got lucky and won a big last hand or else I'd have lost</t>
  </si>
  <si>
    <t>Virgil's $20 entry (11-12), $20 entry, 2-7, paid 2, $100, $40</t>
  </si>
  <si>
    <t>not bad, tried new Doyle strategy.  I like it</t>
  </si>
  <si>
    <t>played a couple key hands with not so great of a read, otherwise, I didn't get any cards.  Actually not too disappointed in my play considering my cards.  Wish I'd have played those 2 hands better</t>
  </si>
  <si>
    <t xml:space="preserve">Bernie's, $20, 3-13, $30, $20, 7-10, Bernie, Virgil, Rich, Dan, Patrick, Karen, Derek, </t>
  </si>
  <si>
    <t>played okay first game, played okay second game, some bad beats, twice was dominating and lost both, killed me</t>
  </si>
  <si>
    <t>I don't think I played all that bad, but not great either, plus every key hand went against me</t>
  </si>
  <si>
    <t xml:space="preserve">Poker League (see 2-16-2007) at Greg's, 5-9, </t>
  </si>
  <si>
    <t>I don't think I played bad, just a blah night</t>
  </si>
  <si>
    <t>at Greg's, hold 'em, Omaha, cash, $.25-$.50 w/Virgil, Russ, Steve F, Dan</t>
  </si>
  <si>
    <t>Ron &amp; Ted's poker league</t>
  </si>
  <si>
    <t>I thought I played okay, but got a bad beat on a big head.  Oh well.</t>
  </si>
  <si>
    <t>Rockford Charitable Games in Chicago, $2-5 no limit</t>
  </si>
  <si>
    <t>absolutely no cards, maybe I am a bad player</t>
  </si>
  <si>
    <t>Virgil's $20, ~15-22</t>
  </si>
  <si>
    <t>thought I played okay, lost on bad beat for sure (AK to 65)!</t>
  </si>
  <si>
    <t>Poker League (see 2-16-2007) at Dan's, 2-9, $50 to knock out one of top 3</t>
  </si>
  <si>
    <t>terrible cards, just kept folding, and then down to 4, picked up a hand here or there, lost on a tough hand, not bad though</t>
  </si>
  <si>
    <t>Ron &amp; Ted's poker league, 2nd of 18</t>
  </si>
  <si>
    <t>played okay, got some cards.  Don't get cute and let people catch up, they always will</t>
  </si>
  <si>
    <t>Ron &amp; Ted's poker league, $.50-2.00 cash game, dealers choice</t>
  </si>
  <si>
    <t>fun playing regular poker again!</t>
  </si>
  <si>
    <t>no cards, and probably not great play.  Stay disciplined!  Read opponents better.  If you have a hand, bet it, don't let them catch up.</t>
  </si>
  <si>
    <t>Poker League (see 2-16-2007) at Dan's, 9-8, (that's right, 9th of 8, someone not there beat me (Greg)</t>
  </si>
  <si>
    <t>terrible reads, terrible play, and terrible cards</t>
  </si>
  <si>
    <t>Rockford Charitable Games in Park Ridge, $2-5 no limit</t>
  </si>
  <si>
    <t>Got lucky and cracked aces on my all in, otherwise, did ok, nothing fantastic,, nothing too bad.  Might have played too tight, as a couple hands I probably should have played</t>
  </si>
  <si>
    <t>Poker League (see 2-16-2007) at Mike's 9-8, (that's right, 9th of 8, someone not there beat me (Russ)</t>
  </si>
  <si>
    <t>I suck</t>
  </si>
  <si>
    <t>Rockford Charitable Games in Chicago, $2-5 no limit, 1-2 pot limit hi only Omaha, $50 sit and go (6-10),</t>
  </si>
  <si>
    <t>not too bad.  But don't get lazy, sometimes I take a hand off mentally, and it costs me.  If I'm going to be aggressive, I need to do it every hand all the time</t>
  </si>
  <si>
    <t>Rockford Charitable Games in Chicago, $2-5 no limit, 2-5 limit</t>
  </si>
  <si>
    <t>Was up $225 in first 15 minutes, then blew it on a couple of big hands.  Still don't think I played bad though.  But I guess I must have.</t>
  </si>
  <si>
    <t>Dan Macahon's house, $20 buy-in, 2-8 paid $40, Dan, Tammy, Denise, Steve, me, Virgil, Bernie, Dave, $20 buy-in, 4-6</t>
  </si>
  <si>
    <t>played decent, got very good cards, especially early in each game (when it doesn't help as much)</t>
  </si>
  <si>
    <t>I guess I played too tight as others noticed and dropped, but better than losing.</t>
  </si>
  <si>
    <t>Virgil Payne's house, game 1, $20 entry, 1-7, paid $100, game 2, $20 entry, 13-13</t>
  </si>
  <si>
    <t>Played ok, even in second game, just got to aggressive on the wrong hand</t>
  </si>
  <si>
    <t>played a little looser and didn't do as well, but got a bad beat at the end to really kill me, was almost even till then</t>
  </si>
  <si>
    <t>Poker League (see 2-16-2007), (December 2007 game) at Virgil's 2-9, reverse bounty, won $8, $6, lost $2</t>
  </si>
  <si>
    <t>played ok</t>
  </si>
  <si>
    <t>foolishly called hands I knew I was beat.  I know better than that!</t>
  </si>
  <si>
    <t>Rockford Charitable Games in Niles, $1-2 &amp; $2-5 no limit, 2-5 limit</t>
  </si>
  <si>
    <t>Poker League (see 2-16-2007), at Dan's 3-9, $15 for beating top player, +1 in $0.25-0.50 cash game</t>
  </si>
  <si>
    <t>advice from Mike:  call too often, then fold.  From Steve S.:  check when leading, calling when behind</t>
  </si>
  <si>
    <t>Ron &amp; Ted's poker league, 15 of 27</t>
  </si>
  <si>
    <t>actually thought I played okay, but absolutely no cards, played 2 hands to the river all night (one was my final all in)</t>
  </si>
  <si>
    <t>got some pretty good cards, a lot of fun to play regular cards</t>
  </si>
  <si>
    <t>Dan Macahon's house, cash, $.25-.25</t>
  </si>
  <si>
    <t>ok, consciously played more agressively, went ok</t>
  </si>
  <si>
    <t>Dan Macahon's house, $20 buy-in, 6-9</t>
  </si>
  <si>
    <t>ok, consciously played more agressively, went ok, but some bad judgements at the end</t>
  </si>
  <si>
    <t>Poker League (see 2-16-2007), at Mikes's 9-9</t>
  </si>
  <si>
    <t>really don't think I played bad, but every move I made or decision I made turned out wrong</t>
  </si>
  <si>
    <t>hold em after poker league, cash game, .25-.50</t>
  </si>
  <si>
    <t>didn't care anymore after the disappointing performance in the league</t>
  </si>
  <si>
    <t>Rockford Charitable Games in Skokie, $2-5 limit, 1-2 no limit</t>
  </si>
  <si>
    <t>I don't think I played too badly, but I lost 2 very big hands with aces (about $650 of my money) that in retrospect, I should have been able to read and fold.</t>
  </si>
  <si>
    <t>Poker League (see 2-16-2007), at Dan's 7-9</t>
  </si>
  <si>
    <t>actually not bad, but I made one real bad mistake, challenged the chip leader when I didn't need to, and it killed me</t>
  </si>
  <si>
    <t>after poker league at Dan's, Omaha (hi and hi-low), 3-4</t>
  </si>
  <si>
    <t>just goofing around</t>
  </si>
  <si>
    <t>Poker league at Dan's, 4-9</t>
  </si>
  <si>
    <t>not bad, just nothing great either</t>
  </si>
  <si>
    <t>Ron &amp; Ted's poker league, no limit hold 'em w/add on's, 15-16</t>
  </si>
  <si>
    <t>actually, not too bad, but picked a bad time to go all in.</t>
  </si>
  <si>
    <t>Poker league at Dan's, 8-9</t>
  </si>
  <si>
    <t>actually thought I played okay.  Got a tough beat..</t>
  </si>
  <si>
    <t>dealers choice (mostly Omaha) after poker league, $10 buy in, 30-10 payout, Russ, Virgil, Steve F, I got 1st</t>
  </si>
  <si>
    <t>finally got up early and then could play some hands.</t>
  </si>
  <si>
    <t>Ron &amp; Ted's poker league, limit 7 stud, 11-17</t>
  </si>
  <si>
    <t>actually don't think I played that bad, but oh well</t>
  </si>
  <si>
    <t>Ron's house, $100 tourney, pay 3, got 5-12</t>
  </si>
  <si>
    <t>played better, studying helped, very close to cashing, but lost my Q-Q to A-K, would have been close to chip leader if held up</t>
  </si>
  <si>
    <t>Ron's house, $1-$2 no limit cash game</t>
  </si>
  <si>
    <t>played better, patience is key, as is strong betting (not just aggressive), won most on 2 big hands</t>
  </si>
  <si>
    <t>Ron &amp; Ted's poker league, no limit hold 'em 7-16 (paid top 4)</t>
  </si>
  <si>
    <t>better, but still needed to be more aggressive when on small blind, and when at final table</t>
  </si>
  <si>
    <t>Horseshoe Binnions Hammond w/Dan, 2-5 pot limit hi Omaha, 1-2 no limit hold 'em</t>
  </si>
  <si>
    <t>Actually didn't think I played too bad.  Couldn't get anything at Omaha, and did ok at hold 'em.  Stay aggressive!</t>
  </si>
  <si>
    <t>Horseshoe Binnions Hammond w/Dan, 1-2 no limit hold 'em</t>
  </si>
  <si>
    <t>played disciplined ABC and got some decent cards</t>
  </si>
  <si>
    <t>actually thought I played better today than last time.  Tight table.  Straight ABC player worked out good.  Played one hand "cute" and I paid for it.</t>
  </si>
  <si>
    <t>Poker league at Dan's, 5-10, $50 entry</t>
  </si>
  <si>
    <t>did ok</t>
  </si>
  <si>
    <t>actually don't think I played that bad, but no cards, and any move I tried didn't work.  Considering how bad the cards were, it was surprising I lasted that long.</t>
  </si>
  <si>
    <t>Ron &amp; Ted's poker league, no limit hold 'em 7-15 (paid top 5), lots of rebuys and add-ons</t>
  </si>
  <si>
    <t>I thought I played very well.  Also, didn't use a single add-on or rebuy.  I have to concentrate on putting them on a hand.</t>
  </si>
  <si>
    <t>Poker league at Virgil's, 2-10, $25 for second, couple bounties</t>
  </si>
  <si>
    <t>played okay.  Just went cold in the final</t>
  </si>
  <si>
    <t>Horseshoe Binnions Hammond, 1-2 no limit hold 'em</t>
  </si>
  <si>
    <t>only had a half hour to play, not bad, actually should have done better, but I haved a big pot and couldn't hit anything on a few other hands</t>
  </si>
  <si>
    <t>Horseshoe Binnions Hammond WSOP Event #1, no-limit hold 'em, 1187 entered, 99 paid, I got about 750</t>
  </si>
  <si>
    <t>it was a major struggle from the first hand.  I played only one hadn in the first blind (and lost) and none in the second.  Couldn't get anything, and definitely couldn't hit anything.  It was a long slow painful death.  All said, I really don't think I played too bad.</t>
  </si>
  <si>
    <t>last longest bet with Bernie, Dan and Steve on above tourney</t>
  </si>
  <si>
    <t>Bernie was in the 400's, Dan in the high 200's and Steve 116.  They said they would pay 10%, so Steve go ripped.</t>
  </si>
  <si>
    <t>Horseshoe Binnions Hammond w/Dan &amp; Bernie, 1-2 no limit hold 'em</t>
  </si>
  <si>
    <t>Another painful, and this time also uninspired play.  I never saw so many non-suited, non-connectors, less than 10 in my life.  Actually I thought I played good to only lost that much.</t>
  </si>
  <si>
    <t>Ron &amp; Ted's poker league, no limit hold 'em 1-16 ($1600 all in free roll season ending championship)  I got 6th in the league</t>
  </si>
  <si>
    <t>Got unbelievable good cards the whole night.  Rolled over everyone all night.  One minor suck out that wouldn't even have mattered if I had lost.  Actually thought I played them pretty decently too.</t>
  </si>
  <si>
    <t>Poker league at Virgil's, 2-10, $25 for second</t>
  </si>
  <si>
    <t>Played ok</t>
  </si>
  <si>
    <t>Hold' em at Bernie's, 1st game -about 26-29 ($30), 2nd game 4-19 (cost $20, paid $20)</t>
  </si>
  <si>
    <t>Played ok in first, lost on a tough beat.  Played ok for first half of second, then I got lazy and sloppy, and lost another tough beat.</t>
  </si>
  <si>
    <t>last longest bet with guys in above game from poker club (8 of us were there), I was the second out.</t>
  </si>
  <si>
    <t>blah</t>
  </si>
  <si>
    <t>Poker league at Dan's, 5-10</t>
  </si>
  <si>
    <t>played ok, got lucky on one hand, unlucky on another</t>
  </si>
  <si>
    <t>cash game after poker league ($0.25-$0.25), dealers choice, mostly NL hold 'em, some high only Omaha</t>
  </si>
  <si>
    <t>played ok, should have won as there was a hand or two I should have been able to figure out.</t>
  </si>
  <si>
    <t>Horseshoe Binnions Hammond w/Dan &amp; Bernie &amp; Steve S., 1-2 PLO (+$98) 1-2 no limit hold 'em (-$78)</t>
  </si>
  <si>
    <t>played ok, no cards, lost one big hand on hold 'em, tough beat.</t>
  </si>
  <si>
    <t>Virgil's house, $20 buy-in, 5-11</t>
  </si>
  <si>
    <t>played okay, was down than got to be chip leader then made called several silly all in bets, eh</t>
  </si>
  <si>
    <t>Horseshoe Binnions Hammond w/Dan &amp; Bernie &amp; Steve S., &amp; Virgil 1-2 no limit hold 'em</t>
  </si>
  <si>
    <t>Played ABC/Nit and did very good, was up over $400.  Then got loose and stupid.</t>
  </si>
  <si>
    <t>hold 'em at Adam's in Skokie (he bought a pinball game from me), $10 buy in, 3 games, got 2nd in 3rd for $20</t>
  </si>
  <si>
    <t>party poker, not really a fun time.  not a single hand in the first, got Q-Q early in the second and ran into A-A.  Played decent in 3rd, but doinked away a big chip lead to lose it.  I had 8800 of the 10500 in play and lost, was just playing sloppy by then</t>
  </si>
  <si>
    <t>hold 'em at Dan's friend's Dave's friend Dale's house, got about 34 of 49</t>
  </si>
  <si>
    <t>absolutely no cards.  I played as disciplined as I could and didn't get frustrated, but just nothing came.  Actually thought I played well to do what I did.  Great set up at this place.</t>
  </si>
  <si>
    <t>Horseshoe Binnions Hammond w/Dan &amp; Bernie &amp; Steve S., no limit hold 'em</t>
  </si>
  <si>
    <t>Probably the most demanding session I've ever played.  Tons of tough decisions.  Up and down the whole night.</t>
  </si>
  <si>
    <t>Poker league at Bernie's, 7-10</t>
  </si>
  <si>
    <t>no cards</t>
  </si>
  <si>
    <t>cash game after poker league ($0.25-$0.25), dealers choice, mostly hi-lo Omaha</t>
  </si>
  <si>
    <t>did ok, played ok, was fun to play some other games</t>
  </si>
  <si>
    <t>Hold 'em tournament at Ron's (of Ron &amp; Ted), $100 entry, 3-10, $100 pay out</t>
  </si>
  <si>
    <t>actually thought I played pretty well, with a minimum of cards and got a bad beat at the end</t>
  </si>
  <si>
    <t>cash game at Ron's afterwards, $1-$2</t>
  </si>
  <si>
    <t>played okay,  couple of bad decisions, bad beats, but a couple good plays too.  Not too bad overall</t>
  </si>
  <si>
    <t>Poker league at Dan's, 7-10</t>
  </si>
  <si>
    <t>yuck</t>
  </si>
  <si>
    <t>hold 'em at Dan's friend's Dave's friend Dale's house, got about 20 of 40</t>
  </si>
  <si>
    <t>no cards, actually thought I did ok for what I got</t>
  </si>
  <si>
    <t>Poker league at Virgil's, 10-10</t>
  </si>
  <si>
    <t>Tried being super aggressive.  Didn't work.</t>
  </si>
  <si>
    <t>Horseshoe Binnions Hammond w/Dan &amp; Steve S., 1-2 no limit hold 'em</t>
  </si>
  <si>
    <t>Very tight table, not much cards.  Happy to walk away a winner</t>
  </si>
  <si>
    <t>Poker league at Dan's, 4-10</t>
  </si>
  <si>
    <t>did pretty good, got a lucky draw on Dan, was big chip leader, then made poor judgement calls.  Need to play sharper when I'm up.  Work on putting people on hands and figuring hands out based on betting</t>
  </si>
  <si>
    <t>poker after league, dealer calls</t>
  </si>
  <si>
    <t>nothing special.  Made a couple bad calls, could have won a lot more</t>
  </si>
  <si>
    <t>Poker league at Dan's, 10-10</t>
  </si>
  <si>
    <t>terrible, played about 12 hands total, lost AA to 10-10, flop hit a 10</t>
  </si>
  <si>
    <t>actually not bad, but lost A-A to 4-5, oh well, at least I read the hand reasonably, but he hit a straight</t>
  </si>
  <si>
    <t>hold 'em at Dan's friend's Dave's friend Dale's house, got about 33 of 40</t>
  </si>
  <si>
    <t>was too crazy hyper aggressive before the break which put me in a big hole.  After break settled down and fought back to lose a very tough hand where I was a big favorite and I would have more than tripled up.  Need to stay patient with these guys, they're all calling stations.  Remember that for next time.</t>
  </si>
  <si>
    <t>Hold 'em tournament at Ron's (of Ron &amp; Ted), $100 entry, 6-10</t>
  </si>
  <si>
    <t>Actually thought I played ok.  Got decent cards, got drawn out several times by a guy that rolled the table</t>
  </si>
  <si>
    <t>thought I played well here to, but obviously I mustn't of.  Got rivered several times, very frustrating.</t>
  </si>
  <si>
    <t>Lost two tough hands, trips over trips, and 3 aces to straight.  The trips was abuot $125 in itself.  I actually thought I played ok</t>
  </si>
  <si>
    <t>$1-2 NL Hold 'em at Rockford, East Prairie &amp; Dempster</t>
  </si>
  <si>
    <t>Played ABC/Nit and got some good cards.  Lost one big hand of about $474 when a guy hit runner, runner to beat me.  Oh well, still not a bad day for 2.5 hours.</t>
  </si>
  <si>
    <t>$1-2 NL Hold 'em at Rockford, Touhy &amp; Central</t>
  </si>
  <si>
    <t>Got fantastic cards at a tight (but kind of bad) table.  Played 3.5 hours.  Thought I played well too, but it's pretty easy when you get great cards.</t>
  </si>
  <si>
    <t>got absolutely no cards.  Thought I played better than yesterday to grind it out.  Played 2.75 hours.</t>
  </si>
  <si>
    <t>poker league at Greg's 4-10, heads up</t>
  </si>
  <si>
    <t>not too bad</t>
  </si>
  <si>
    <t>I played silly, sloppy and lazy and got what I deserved.  I did have fun, but no fun losing I guess.  Did things I'd never do at a casino or in league, and most didn't work out of course.</t>
  </si>
  <si>
    <t>Horseshoe Binnions Hammond 1-2 no limit hold 'em</t>
  </si>
  <si>
    <t>2 hours, first 15 minutes played several hands, caught cards and got beat. Was down 125 after 15 minutes.  Then no cards the rest of the evening.  Yuck.</t>
  </si>
  <si>
    <t>4 hours.  thought I played good, struggled all night.  Down, up, down, up, finally up $10 into last hand.  K-K, went $10, flop of J-10-6.  Lost it all on someone with J-10.  Really sad after struggling all night and playing decent.</t>
  </si>
  <si>
    <t>poker league at Dan's 1-10, cash game simulation</t>
  </si>
  <si>
    <t>not great, but played disciplined and was able to hang around until I caught a big hand at the end to pull out a win</t>
  </si>
  <si>
    <t>about 1.75 hours, nothing good or bad either way, won a couple, made a couple continuation bets that got raised and had to drop</t>
  </si>
  <si>
    <t>hold 'em at Dan's friend's Dave's friend Dale's house, got about 13 of 39</t>
  </si>
  <si>
    <t>played fair.  Cards were below average, but did get a couple hands.  Amazing I lasted as long as I did.</t>
  </si>
  <si>
    <t>hold 'em tourney at Bernie's house, 5-9, top 3 paid</t>
  </si>
  <si>
    <t>no cards, nothing special</t>
  </si>
  <si>
    <t>poker league at Dan's 2-10, regular, $50 entry, $25 for 2nd, $15 for 3 bounties @ $5</t>
  </si>
  <si>
    <t>actually not to bad, thought I made pretty good decisions all night</t>
  </si>
  <si>
    <t>poker league at Dan's season prize, 4-10</t>
  </si>
  <si>
    <t>after poker league at Dan's betting $0.25-$0.50 w/Steve Story on gimic card bets</t>
  </si>
  <si>
    <t>after poker league at Dan's $0.25-$0.50 dealer calls</t>
  </si>
  <si>
    <t>more sloppy than league</t>
  </si>
  <si>
    <t>Worst night of cards in a long, long time.  Terrible, terrible cards, and then a few hands I did have, I got beat.   Could have been horribly worse, was down about $355 with less than an hour to go.  Played for 6 hours.</t>
  </si>
  <si>
    <t>no limit tourney at Ken in Crystal Lake, paid 4, got 7-19</t>
  </si>
  <si>
    <t>I thought I plaid very well, but obvioulsy must not have, I tried once big move near the end that cost me, and then lost an all in on 10's to Q-Q's</t>
  </si>
  <si>
    <t>$1-2 no-limit cash game at Ken's following tourney</t>
  </si>
  <si>
    <t>no cards, played not bad, but sloppy.  Need to stay disiciplined and grind when necessary</t>
  </si>
  <si>
    <t>$1-2 NL Hold 'em at Rockford, Atlantis Banquets in Arlington Heights</t>
  </si>
  <si>
    <t>really bad cards.  Played 5 hands won 3. I could have tried a move or two, but I'm glad I didn't.  Considering my cards, I'm very happy to have won.  Thought I played ok.</t>
  </si>
  <si>
    <t>$1-2 NL Hold 'em at Rockford, Dempster &amp; East Prairie</t>
  </si>
  <si>
    <t>Another dismal night of no cards.  Played 2 hands, lost twice with trips to a runner-runner straight.  Played 90 minutes.  Yuck.</t>
  </si>
  <si>
    <t>card dead for first 3 hours, but stayed patient and disciplined, then caught some good hands and did ok.  Thought I played pretty decent.  Nice to get a couple of hands in the last hour or so.</t>
  </si>
  <si>
    <t>Horseshoe Binnions Hammond WSOP Event #1, no-limit hold 'em, 1412 entered, 144 paid, I got about 617.  Started with 10,000 in chips, 45 minute blinds.</t>
  </si>
  <si>
    <t>Lasted until second hand after dinner break..  Lost out on A-J to 9-9.  Overall, I thought I played pretty well.  Just couldn't get rolling.  I didn't get any great cards, but I wasn't card dead either, I had a lot fo playable hands.  It was fun.  End of blind level chip counts: 1-10125, 2-9775, 3-8100, 4-8700, 5-10400, 6-7100, 7-5050, 8-10,000, went out on 2nd hand of 9.</t>
  </si>
  <si>
    <t>Was up abuot $120 or so, but got sloppy a bit after playing all day.  I need to staty disciplined always!</t>
  </si>
  <si>
    <t>Horseshoe Binnions Hammond WSOP Event #8, Omaha pot limit w/add-on's and re-buts.  117 entered, 14 paid, I got 4th.  Started with 2,000 in chips, 45 minute blinds.  Started 10-20-2009.</t>
  </si>
  <si>
    <t>No rebuys or add-ons for me.  Played very tight and very aggressive.  Post flop I think my only two words were fold or pot.  Actually could have done better, was as high as 2nd during final table. Tipped $110, they took taxes out.</t>
  </si>
  <si>
    <t>poker league at Mike's, 4-10</t>
  </si>
  <si>
    <t>decent</t>
  </si>
  <si>
    <t>poker league at Bernie's, 2-10</t>
  </si>
  <si>
    <t>Thought I played ok, made good decisions on big hands, lost on a bad beat to Greg</t>
  </si>
  <si>
    <t>poker league at Mike's, 2-10</t>
  </si>
  <si>
    <t>played ok, got great cards, donked off a big chip lead in heads up to Dan and then lost on a runer-runner bad beat</t>
  </si>
  <si>
    <t>$1-2 NL Hold 'em at Rockford, Jewish Community Center, Ballard/Greenwood, Skokie</t>
  </si>
  <si>
    <t>horrible cards all night, but stayed very disciplined.  Doubled up near the end (some guy was really bad).  I knew I'd do good, I was up with really bad cards.  Played pretty good.  Was focused pretty good.  Played 4 hours.</t>
  </si>
  <si>
    <t>Played sloppy.  Got lucky on one hand and sucked out big time.  Played more sloppy.  There was an ATM at our table that made things a little easier, otherwise probably wouldn't have gotten away with a win tonight.  Played 6hrs 20 min.</t>
  </si>
  <si>
    <t>played 5 hrs 20 min.  Was up $425 in first hour but then could do nothing.  No suck outs by anyone, just caught several bad situations, AA vsQQ (me) twice.  Several other tough beats too</t>
  </si>
  <si>
    <t>played 3hrs 10 min.  Pretty much nit ABC.  Nothing special.  My good hands held up.  Played fairly passive and let the crazy/aggressive people just raise and hang themselves.</t>
  </si>
  <si>
    <t>5hrs, 20 minutes.  I played aweful.  Tried to get way too cute and trap people and all it did was cost me a ton.  I was down $475 and had the last of my $600 in.  It was a miracle that I got a close as I did to even.  I actually was ahead $5, but stayed longer to let Dan play longer, and sure enough I played another hand stupid and it cost me.  I kept limping with great hands, and sure enough people drew out.  Steve S. was at my table.</t>
  </si>
  <si>
    <t>3hrs, 35 minutes, played a little better, but not great.  Caught a couple good hands at the end to save me.  Right now feel my biggest weakness is not folding when I've been "told" (via betting, etc.) I'm beat.</t>
  </si>
  <si>
    <t>poker league at Virgil's, 6-10</t>
  </si>
  <si>
    <t>don't think I played bad, just nothing happened for me.</t>
  </si>
  <si>
    <t>dealer calls at Virgil's after league, $.25-$.25</t>
  </si>
  <si>
    <t>was sloppy and loose and didn't get much cards.  Makes for a bad result.  But still was fun.</t>
  </si>
  <si>
    <t>3 key/big hands, 2 I won, 1 I lost on a bad beat.  I won about 200 on each and lost 200 on the one, and then wasted away another 100.  Really no cards other than those 3 hands.  I concentrated on playing more hands and thought I did better.  Played 7.5 hours.</t>
  </si>
  <si>
    <t>Billy Ray, got 35-39 or so</t>
  </si>
  <si>
    <t>got nothing.  I have never done well at his house.</t>
  </si>
  <si>
    <t>Billy Ray $100 free roll for first 10 out, got 6-10</t>
  </si>
  <si>
    <t>fast blinds, got nothing, nice touch though, was fun</t>
  </si>
  <si>
    <t>3 hours, uninspired, bad reads, poor choices, poor attention, bad cards, sloppy play makes for a bad night.</t>
  </si>
  <si>
    <t>Horseshoe Binnions Hammond 2-5 no limit hold 'em</t>
  </si>
  <si>
    <t>actually not too bad, but I made a big mistake on one hand, just didn't see a full house possibility, thought I had the best possible hand.  Lost about $400 on that hand (was actually up after a horrible night) and I just couldn't recover and went out soon after,  Played almost 8 hours.  Was comfortable at the $2-5.</t>
  </si>
  <si>
    <t>poker league at Bernie's, 5-10</t>
  </si>
  <si>
    <t>played decent, lost to my k-k to Virgil j-j, would have been chip leader</t>
  </si>
  <si>
    <t>Billy Ray, got 8-32, $100 buy-in, 100 pay out (paid 8), plus got $40 for a bounty</t>
  </si>
  <si>
    <t>played pretty decent.  Made an unlucky decision, called a guy's all in with 9's and he had 10's.  Wasn't out, but pretty much killed me.</t>
  </si>
  <si>
    <t>poker league at Greg's, 3-10</t>
  </si>
  <si>
    <t>did ok, caught cards which helped a lot.  Make one crucial bad play when it was a short table, I called a guy's all in with a small pair.  Don't do that!  Why call to get in a horse race.  You don't want that.  Fold.  Now if I bet first, that's a different story.</t>
  </si>
  <si>
    <t>Las Vegas, free video poker pull at Rivera, Las Vegas</t>
  </si>
  <si>
    <t>lucky</t>
  </si>
  <si>
    <t>Las Vegas, roulette, 30 lost, 50 won on black at Circus Circus</t>
  </si>
  <si>
    <t>lucky, but red had shown up the last 8 rolls in a row before our bets</t>
  </si>
  <si>
    <t>Las Vegas, Texas Hold 'em at Rivera, $1-2</t>
  </si>
  <si>
    <t>played 15.75 hours, just "eh"</t>
  </si>
  <si>
    <t>Las Vegas, Pai Gow at Circus Circus, $10, plus some $1 bonus bets</t>
  </si>
  <si>
    <t>horrible, lost 5 of 6 hands, then quit</t>
  </si>
  <si>
    <t>Las Vegas, Blackjack at Circus Circus, $5</t>
  </si>
  <si>
    <t>played one hand, had to hit on 14, busted</t>
  </si>
  <si>
    <t>Las Vegas, Texas Hold 'em at Circus Circus, $1-2</t>
  </si>
  <si>
    <t>played about 30 minutes, extremely slow, crawling out of my skin on how slow, had to leave</t>
  </si>
  <si>
    <t>played about 50 minutes before tournament</t>
  </si>
  <si>
    <t>Las Vegas, Texas Hold 'em at Rivera, free-roll tourney, $5 for dealer tips</t>
  </si>
  <si>
    <t>got crippled with me K-K vs A-A early and then made a slight come back to get knocked out with A-A to Steve's K-K who hit a K on the river (another player also had A-A too)</t>
  </si>
  <si>
    <t>played about 30-45 minutes after I got knocked out waiting for others to finish tourney</t>
  </si>
  <si>
    <t>Las Vegas, Limit Hi-Low Omaha, $4-8, with $40 kill at Venetian</t>
  </si>
  <si>
    <t>played many hours, lost track, maybe 7-8?, several very aggressive players at my table, it was too much money for me with all the raising, and I admit it hurt my play.  After they finally left, it got a lot more playable and enjoyable.  But that was only the last hour or less.  Didn't really get cards though.  Great poker room though!</t>
  </si>
  <si>
    <t>Las Vegas, Texas Hold 'em, $1-2, at Venetian</t>
  </si>
  <si>
    <t>waiting to get on PLO, played about an hour, nothing special, no cards or hands to speak of, mostly just lost blinds</t>
  </si>
  <si>
    <t>Las Vegas, Pot Limit Omaha (PLO), $1-2, with $5 come in, at Venetian (high only)</t>
  </si>
  <si>
    <t>Very tough table.  I expected looser not at good players, but got very, very strong players.  Only got to play an hour or so before just got too tired around 5:30</t>
  </si>
  <si>
    <t>waiting for PLO to start, played about an hour.  Nothing special to speak of, tried a couple of hands, didn't hit, then gone.</t>
  </si>
  <si>
    <t>Again, very tough game, very aggressive player immediately to my left which made it tough, but it was a blessing in disguise as it made me play only good hands otherwise he was raising every time, and gave me a very tight reputation, which I used to my advantage later.  Got away with pushing people out on some good size pots.  It was pretty wild overall though.  3 guys bust out on their first hand, 2 guys double up on their first hand. Played about 12 hours.</t>
  </si>
  <si>
    <t>Texas Hold 'em, $1-3, at Wynn</t>
  </si>
  <si>
    <t>morning we left, played almost 2 hours.  Make one great analysis &amp; call and one bad bluff</t>
  </si>
  <si>
    <t>Billy Ray, got 32-39 or so</t>
  </si>
  <si>
    <t>eh, nothing happened</t>
  </si>
  <si>
    <t>Billy Ray $100 free roll for first 8 out, got 8-8</t>
  </si>
  <si>
    <t>played crazy and got what I deserved</t>
  </si>
  <si>
    <t>poker league at Greg's, 8-9</t>
  </si>
  <si>
    <t>I stink</t>
  </si>
  <si>
    <t>on-line $.25-$.50 PLO Hi-Lo Omaha on Virgils</t>
  </si>
  <si>
    <t>I was just crazy, sloppy</t>
  </si>
  <si>
    <t>$1-2 NL Hold 'em at Rockford, Jewish center Des Plaines</t>
  </si>
  <si>
    <t>bad card and then when I got good cards, got busted.  A-K on a K-8-8 flop, guy had A-A,  Then I had aces cracked twice, once with all money in pre-flop and one on (innocent looking) flop.</t>
  </si>
  <si>
    <t>terrible night, was down $300, hi a couple of hands.  But I think it was good because I stayed disiciplined.  Actually I was happy that I just wasn't a calling station.  4hrs 45 min</t>
  </si>
  <si>
    <t>nothing special.  6.5 hours.  Best hand of the night I wasn't in.  Flop was 7-7-6, one guy had 7-7, other guy had 6-6, no hit of the 4th 6, would have been bad beat jackpot, $320K!</t>
  </si>
  <si>
    <t>very tight table, hard to get any money out of anyone.  I was actually down over $200, I thought it remarkable to come back to what I did.  About 6 hours.</t>
  </si>
  <si>
    <t>poker league at Mike's, 2-9, plus $2 bounty</t>
  </si>
  <si>
    <t>Played strictly "tournament survivor" mode.  No confrontations, no bluffing.  Actually was gaining in heads up, I was down 12,500 to 1,000, but met AA, when I had A6 and an A hit the flop (and 6 hit the turn and river!)</t>
  </si>
  <si>
    <t>poker league at Greg's, 2-9</t>
  </si>
  <si>
    <t>tought day.  Tried to get fancy when Steve F was hitting cards.  Bad combination.</t>
  </si>
  <si>
    <t>Obviously great day, but could have been so much better.  Was up about $1540, which took about 7 hours of steady disciplined play.  Then in the next hour, I lose several tough hands and I was down $106.  Then in the last hour, I built it back up to the final.  Crazy last couple of hours. 9 hours, 5 min.  First time I played $2-5 in ages.  Just felt right about it.</t>
  </si>
  <si>
    <t>$1-2, 2-5 NL Hold 'em at Rockford, Dempster &amp; East Prairie</t>
  </si>
  <si>
    <t>did great at 20 min of $1-2, p over $100.  Then went to 2-5 and got crushed.  Had top two, got a guy all in and he hit trips.  Had top two again, got another guy to call me all in, and he hit the turn for a flush. Just under 2 hours</t>
  </si>
  <si>
    <t>Horseshoe Binnions Hammond 1-2 (for about 45 min) &amp; 2-5 no limit hold 'em</t>
  </si>
  <si>
    <t>I played awful, and then when I did play ok, I got a bad beat.  I'd rather just forget the whole thing, except correct the things I was stupid on.  Played about 3 hr 45 min total.  LEARN THIS:  With a marginal hand on the river, no need to bet, the only callers will be people that can beat you.</t>
  </si>
  <si>
    <t>4hr 15 min.  Very boring, dull night.  Tried to make one move, I straddled, someone went $12, I had A-K off, went $25, got 3 callers, flop was x-x-x rainbow, went $50, got 2 all in's and had to fold, somone had Q-Q and someone else had trips.  Tammy came though, that was fun</t>
  </si>
  <si>
    <t>Rockford in Arlington Heights 1-2 no limit</t>
  </si>
  <si>
    <t>4.75 hours, one key hand that I if I thought longer, I'm sure I would have made the correct decision.  I had J-J, bet $10 pre-flop, one caller.  Flop A-6-x.  He checks, I bet $25, he calls.  Turn A, he checks, I bet $50, he calls.  River A.  He puts me all in.  I quickly folded thinking he had an A.  On further thought, I should have figured this out.  He played fairly aggressive.  He didn't bet or raise pre-flop, so he didn't have K-K or Q-Q.  He never bet or raised me earlier (which he would have if he had an A).  I couldn't be beat.  Turned out he had 6-6, so he hit his trips, but the 3rd A counterfieted him.  I should have played slower and figured this out. $285 difference there.  Rest of the night was pretty boring, didn't hit anything.</t>
  </si>
  <si>
    <t>5 key hands and I lost 4 of them, the one I won, I shouldn't have called as it was, but I got lucky.  The other 4,  I had top 2 pair and lost to trips twice, straight and flush.  Painful.  I actually thought I played pretty disciplined.  3 hrs 10 min</t>
  </si>
  <si>
    <t>$0.25-$0.25 at Virgil's, no limit hold 'em</t>
  </si>
  <si>
    <t>kind of an nothing night.  Virgil, Dan, Ritchie, Steve, Omar, Dave,&amp; Sergio.  I learned something, BE EGO-LESS!  Don't let your ego get involved.  If you don't have anything, you don't have anything and fold.  Even if you're dying to rock someone.</t>
  </si>
  <si>
    <t>tourney at Billy Rayz</t>
  </si>
  <si>
    <t>Lost trips to trips.  Had a pretty strong feeling he had higher trips, but hard to get away from.</t>
  </si>
  <si>
    <t>poker league at Virgil's 3-9</t>
  </si>
  <si>
    <t>played ok, got good cards at start (which doesn’t help much there)</t>
  </si>
  <si>
    <t>$0.25-$0.25 at Virgil's, dealer's choice</t>
  </si>
  <si>
    <t>had fun though</t>
  </si>
  <si>
    <t>poker league at Dan's 2-9</t>
  </si>
  <si>
    <t>got a lot of good cards early which held up.  Then went dead until late and picked up a little.  Head's up did ok, was actually chip leader, but lost it.  Oh well.</t>
  </si>
  <si>
    <t>$1-2, PLO Rockford, Dempster &amp; East Prairie</t>
  </si>
  <si>
    <t>I was sloppy and having fun.  Well it's no fun losing.  4 hours.</t>
  </si>
  <si>
    <t>not bad, bad beat to go out, AK-AJ.  Oh well.  5 hours.</t>
  </si>
  <si>
    <t>4 hours.  Whole night was summed up in 2 hands, one I made a good call to win about $125 and other I made a bad call to lose about $225.  Couldn't ever recover from that.  Besides that, I had terrible cards.  I had two hands better than 1 pair and couldn't get action on either.</t>
  </si>
  <si>
    <t>$1-2, no limit hold 'em Rockford, Dempster &amp; East Prairie</t>
  </si>
  <si>
    <t>3 tough beats was my whole night.  Last hand was for about $280 pot my AA got beat by a straight draw.  After the last several bad sessions, when I start hitting some cards, look out people.  3 hours.</t>
  </si>
  <si>
    <t>Horseshoe Binnions Hammond 1-2 no limit hold 'em, 1-2 PLO</t>
  </si>
  <si>
    <t>Mostly PLO, 4.5 hours, I stink, plus bac luck, but mostly I stink</t>
  </si>
  <si>
    <t>4 hours, I played very tight and I thought I played well and still lost.  I must really stink</t>
  </si>
  <si>
    <t>poker league at Dan's 6-9</t>
  </si>
  <si>
    <t>didn't play bad, but didn't get anything</t>
  </si>
  <si>
    <t>3.5 hours, played very tight, very straight, didn't get any cards, I won the bigger hands all but one, which was a tough hand to lose.  I lose some smaller pots which really started to add up.  Was up about $195.  Was down about 115 too.
I don't know what to do what my continuation bet doesn't drive everyone out and then I don't hit the turn.  Do I fire again, or just give up, check and then fold when they bet?</t>
  </si>
  <si>
    <t>poker league at Dan's 1-9, paid first, $50, $50 entry</t>
  </si>
  <si>
    <t>4.75 hours, long heads up with Virgil (an hour), thought I played ok, not great, still played a lot of hands as a weak player, not a strong player.  I was short stacked early and played very strong for a dozen or or hands to catch my breath again, then was pretty good rest of the night till heads up where it went back and forth a lot</t>
  </si>
  <si>
    <t>90 minutes.  Got a lot of good cards and just played them strong.  Either was unchallenged or my hands held up.  One big hand, tough decision and I figured it out and made a good call, so that was about $200.</t>
  </si>
  <si>
    <t>Horseshoe WSOP circuit HORSE</t>
  </si>
  <si>
    <t xml:space="preserve">It was a BLAST!  Even though I lost, I really liked the variety.  Lost a couple key hands, one where I read a guy wrong, one where a guy hit a perfect card.  Could have played more disciplined, but still, I don't think I played too bad.  Got 104-225 (actually better than that, but they only posted a new count at the end of the round and I last more than half the round. </t>
  </si>
  <si>
    <t>tourney at Billy Rayz, paid 7, 8-32, $100 entry, got 1 $40 bounty</t>
  </si>
  <si>
    <t>Thought I plyed pretty well.  Lost two tough hands in a row at the end to knock me out, me 9-9 vs A-2, then me A-Q vs. K-J.  I could have waited around until the money, but I have to play those hands, I did and lost.  Bummer.</t>
  </si>
  <si>
    <t>poker league at Dan's 5-9</t>
  </si>
  <si>
    <t>nothing special, didn't have any hard decisions, didn't get much in cards.</t>
  </si>
  <si>
    <t>cash at Dan's ($0.25-$0.50), dealer calls</t>
  </si>
  <si>
    <t>Dan, Virgil, Steve S, Russ, Steve F. 3 hours, caught some good cards</t>
  </si>
  <si>
    <t>4 hours.  Absolutely horrible cards, and then the few hands I did get something, I got beat.  It was a horrible night.</t>
  </si>
  <si>
    <t>poker league at Dan's 6-9, $50 entry, tied for first with Mike Abbanitti, we chopped rather than a heads up.  ($2800 + $1650)/2=$2225.</t>
  </si>
  <si>
    <t>I got ZERO cards.  I got two hands during the first blind structure and then didn't win or even barely play a hand for the rest of the night.</t>
  </si>
  <si>
    <t>cash after league game, dealer calls, $.25-$.25</t>
  </si>
  <si>
    <t>2 hours, had fun, was only down about $9 until last hand then lost queens full to kings full.  Tough hand.</t>
  </si>
  <si>
    <t>Rockford in Mt. Prospect, $1-2</t>
  </si>
  <si>
    <t>3 hrs 15 min.  Played tight, did ok, last round guy goes all in for $46, someone else called (that I was sure didn't have much), and I had A-K and called, and lost.  Bummer</t>
  </si>
  <si>
    <t>golf</t>
  </si>
  <si>
    <t>sports bet</t>
  </si>
  <si>
    <t>Spades</t>
  </si>
  <si>
    <t>lottery</t>
  </si>
  <si>
    <t>Blackjack</t>
  </si>
  <si>
    <t>Eucher</t>
  </si>
  <si>
    <t>video games</t>
  </si>
  <si>
    <t>Liar's Poker</t>
  </si>
  <si>
    <t>all kinds of stuff</t>
  </si>
  <si>
    <t>last longest bet</t>
  </si>
  <si>
    <t>Pai Gow</t>
  </si>
  <si>
    <t>pinball tournament</t>
  </si>
  <si>
    <t>Blackjack, Craps</t>
  </si>
  <si>
    <t>Blackjack, video poker</t>
  </si>
  <si>
    <t>Blackjack, Pai Gow</t>
  </si>
  <si>
    <t>Pai Gow, tourney</t>
  </si>
  <si>
    <t>Craps, slots</t>
  </si>
  <si>
    <t>Blackjack, Craps, slots</t>
  </si>
  <si>
    <t>slots, video poker</t>
  </si>
  <si>
    <t>Roulette</t>
  </si>
  <si>
    <t>race track</t>
  </si>
  <si>
    <t>Pai Gow, video poker</t>
  </si>
  <si>
    <t>video poker free pull</t>
  </si>
  <si>
    <t>raffle</t>
  </si>
  <si>
    <t>lunch bet on stock picks for 2 months</t>
  </si>
  <si>
    <t>pool, all kinds of stuff</t>
  </si>
  <si>
    <t>Played on Pokerrrr app w/Steve Story and Virgil Payne.  50 hands</t>
  </si>
  <si>
    <t>pool, all kinds of stuff, 5 even money bets</t>
  </si>
  <si>
    <t>Blackjack, Roulette</t>
  </si>
  <si>
    <t>Blackjack, all kinds of stuff</t>
  </si>
  <si>
    <t>Blackjack, Craps, slots, video poker</t>
  </si>
  <si>
    <t>various gimmic bets</t>
  </si>
  <si>
    <t>Played on Pokerrrr app w/Steve Story, 54 hands</t>
  </si>
  <si>
    <t>Played on Pokerrrr app w/Virgil Payne, 50 hands</t>
  </si>
  <si>
    <t>freeroll tourney chop-37 (paid 9)</t>
  </si>
  <si>
    <t>freeroll tourney 4-30 (paid 9)</t>
  </si>
  <si>
    <t>freeroll tourney 3-30 (paid 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</si>
</sst>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Red]&quot;$&quot;#,##0.00"/>
    <numFmt numFmtId="165" formatCode="&quot;$&quot;#,##0.00"/>
  </numFmts>
  <fonts count="7" x14ac:knownFonts="1">
    <font>
      <sz val="10"/>
      <name val="MS Sans Serif"/>
    </font>
    <font>
      <b/>
      <sz val="10"/>
      <name val="MS Sans Serif"/>
    </font>
    <font>
      <sz val="10"/>
      <name val="MS Sans Serif"/>
      <family val="2"/>
    </font>
    <font>
      <sz val="10"/>
      <color indexed="10"/>
      <name val="MS Sans Serif"/>
      <family val="2"/>
    </font>
    <font>
      <sz val="8"/>
      <color indexed="81"/>
      <name val="Tahoma"/>
      <family val="2"/>
    </font>
    <font>
      <b/>
      <sz val="8"/>
      <color indexed="81"/>
      <name val="Tahoma"/>
      <family val="2"/>
    </font>
    <font>
      <sz val="10"/>
      <color theme="1"/>
      <name val="MS Sans Serif"/>
      <family val="2"/>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8" fontId="0" fillId="0" borderId="0" xfId="0" applyNumberFormat="1"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14" fontId="2" fillId="0" borderId="0" xfId="0" applyNumberFormat="1" applyFont="1" applyAlignment="1">
      <alignment horizontal="left" vertical="top"/>
    </xf>
    <xf numFmtId="164" fontId="0" fillId="0" borderId="0" xfId="0" applyNumberFormat="1" applyAlignment="1">
      <alignment horizontal="left" vertical="top"/>
    </xf>
    <xf numFmtId="164" fontId="0" fillId="0" borderId="0" xfId="0" applyNumberFormat="1" applyAlignment="1">
      <alignment horizontal="left" vertical="top" wrapText="1"/>
    </xf>
    <xf numFmtId="8" fontId="0" fillId="0" borderId="0" xfId="0" applyNumberFormat="1" applyAlignment="1">
      <alignment horizontal="left" vertical="top" wrapText="1"/>
    </xf>
    <xf numFmtId="8" fontId="0" fillId="0" borderId="1" xfId="0" applyNumberFormat="1" applyBorder="1" applyAlignment="1">
      <alignment horizontal="left" vertical="top"/>
    </xf>
    <xf numFmtId="164" fontId="0" fillId="0" borderId="1" xfId="0" applyNumberFormat="1"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2" fillId="0" borderId="1" xfId="0" applyFont="1" applyBorder="1" applyAlignment="1">
      <alignment horizontal="left" vertical="top" wrapText="1"/>
    </xf>
    <xf numFmtId="6" fontId="0" fillId="0" borderId="0" xfId="0" applyNumberFormat="1" applyAlignment="1">
      <alignment horizontal="left" vertical="top" wrapText="1"/>
    </xf>
    <xf numFmtId="49" fontId="0" fillId="0" borderId="0" xfId="0" applyNumberFormat="1" applyAlignment="1">
      <alignment horizontal="right" vertical="top"/>
    </xf>
    <xf numFmtId="49" fontId="0" fillId="0" borderId="1" xfId="0" applyNumberFormat="1" applyBorder="1" applyAlignment="1">
      <alignment horizontal="left" vertical="top"/>
    </xf>
    <xf numFmtId="165" fontId="0" fillId="0" borderId="1" xfId="0" applyNumberFormat="1" applyBorder="1" applyAlignment="1">
      <alignment horizontal="left" vertical="top"/>
    </xf>
    <xf numFmtId="14" fontId="2" fillId="0" borderId="1" xfId="0" applyNumberFormat="1" applyFont="1" applyBorder="1" applyAlignment="1">
      <alignment horizontal="right" vertical="top"/>
    </xf>
    <xf numFmtId="14" fontId="0" fillId="0" borderId="0" xfId="0" applyNumberFormat="1" applyAlignment="1">
      <alignment horizontal="right" vertical="top"/>
    </xf>
    <xf numFmtId="0" fontId="0" fillId="0" borderId="1" xfId="0" applyNumberFormat="1" applyBorder="1" applyAlignment="1">
      <alignment horizontal="left" vertical="top"/>
    </xf>
    <xf numFmtId="0" fontId="2" fillId="0" borderId="1" xfId="0" applyNumberFormat="1" applyFont="1" applyBorder="1" applyAlignment="1">
      <alignment horizontal="left" vertical="top"/>
    </xf>
    <xf numFmtId="0" fontId="2" fillId="0" borderId="1" xfId="0" applyNumberFormat="1" applyFont="1" applyBorder="1" applyAlignment="1">
      <alignment horizontal="right" vertical="top"/>
    </xf>
    <xf numFmtId="0" fontId="0" fillId="0" borderId="0" xfId="0" applyNumberFormat="1" applyAlignment="1">
      <alignment horizontal="right" vertical="top"/>
    </xf>
    <xf numFmtId="49" fontId="0" fillId="0" borderId="1" xfId="0" applyNumberFormat="1" applyBorder="1" applyAlignment="1">
      <alignment horizontal="left" vertical="top" wrapText="1"/>
    </xf>
    <xf numFmtId="165" fontId="0" fillId="0" borderId="0" xfId="0" applyNumberFormat="1" applyAlignment="1">
      <alignment horizontal="right" vertical="top"/>
    </xf>
    <xf numFmtId="49" fontId="0" fillId="0" borderId="1" xfId="0" applyNumberFormat="1" applyBorder="1" applyAlignment="1">
      <alignment horizontal="right" vertical="top" wrapText="1"/>
    </xf>
    <xf numFmtId="6" fontId="0" fillId="0" borderId="1" xfId="0" applyNumberFormat="1" applyBorder="1" applyAlignment="1">
      <alignment horizontal="right" vertical="top"/>
    </xf>
    <xf numFmtId="6" fontId="0" fillId="0" borderId="0" xfId="0" applyNumberFormat="1" applyAlignment="1">
      <alignment horizontal="right" vertical="top"/>
    </xf>
    <xf numFmtId="165" fontId="0" fillId="0" borderId="1" xfId="0" applyNumberFormat="1" applyBorder="1" applyAlignment="1">
      <alignment horizontal="right" vertical="top" wrapText="1"/>
    </xf>
    <xf numFmtId="49" fontId="0" fillId="0" borderId="1" xfId="0" applyNumberFormat="1" applyBorder="1" applyAlignment="1">
      <alignment horizontal="right" vertical="top"/>
    </xf>
    <xf numFmtId="49" fontId="0" fillId="0" borderId="1" xfId="0" quotePrefix="1" applyNumberFormat="1" applyBorder="1" applyAlignment="1">
      <alignment horizontal="left" vertical="top"/>
    </xf>
    <xf numFmtId="49" fontId="0" fillId="0" borderId="0" xfId="0" applyNumberFormat="1" applyAlignment="1">
      <alignment horizontal="left" vertical="top"/>
    </xf>
    <xf numFmtId="14" fontId="1" fillId="3" borderId="1" xfId="0" applyNumberFormat="1" applyFont="1" applyFill="1" applyBorder="1" applyAlignment="1">
      <alignment horizontal="left" vertical="top"/>
    </xf>
    <xf numFmtId="49" fontId="1" fillId="3" borderId="1" xfId="0" applyNumberFormat="1" applyFont="1" applyFill="1" applyBorder="1" applyAlignment="1">
      <alignment horizontal="left" vertical="top"/>
    </xf>
    <xf numFmtId="14" fontId="0" fillId="4" borderId="1" xfId="0" applyNumberFormat="1" applyFill="1" applyBorder="1" applyAlignment="1">
      <alignment horizontal="left" vertical="top"/>
    </xf>
    <xf numFmtId="165" fontId="0" fillId="4" borderId="1" xfId="0" applyNumberFormat="1" applyFill="1" applyBorder="1" applyAlignment="1">
      <alignment horizontal="left" vertical="top" wrapText="1"/>
    </xf>
    <xf numFmtId="49" fontId="0" fillId="4" borderId="1" xfId="0" applyNumberFormat="1" applyFill="1" applyBorder="1" applyAlignment="1">
      <alignment horizontal="left" vertical="top"/>
    </xf>
    <xf numFmtId="49" fontId="0" fillId="4" borderId="1" xfId="0" applyNumberFormat="1" applyFill="1" applyBorder="1" applyAlignment="1">
      <alignment horizontal="left" vertical="top" wrapText="1"/>
    </xf>
    <xf numFmtId="6" fontId="0" fillId="4" borderId="1" xfId="0" applyNumberFormat="1" applyFill="1" applyBorder="1" applyAlignment="1">
      <alignment horizontal="left" vertical="top" wrapText="1"/>
    </xf>
    <xf numFmtId="165" fontId="0" fillId="4" borderId="1" xfId="0" applyNumberFormat="1" applyFill="1" applyBorder="1" applyAlignment="1">
      <alignment horizontal="left" vertical="top"/>
    </xf>
    <xf numFmtId="0" fontId="0" fillId="4" borderId="1" xfId="0" applyNumberFormat="1" applyFill="1" applyBorder="1" applyAlignment="1">
      <alignment horizontal="left" vertical="top"/>
    </xf>
    <xf numFmtId="8" fontId="0" fillId="4" borderId="1" xfId="0" applyNumberFormat="1" applyFill="1" applyBorder="1" applyAlignment="1">
      <alignment horizontal="left" vertical="top" wrapText="1"/>
    </xf>
    <xf numFmtId="8" fontId="1" fillId="3" borderId="1" xfId="0" applyNumberFormat="1" applyFont="1" applyFill="1" applyBorder="1" applyAlignment="1">
      <alignment horizontal="left" vertical="top"/>
    </xf>
    <xf numFmtId="8" fontId="0" fillId="0" borderId="1" xfId="0" applyNumberFormat="1" applyBorder="1" applyAlignment="1">
      <alignment horizontal="right" vertical="top"/>
    </xf>
    <xf numFmtId="8" fontId="0" fillId="0" borderId="0" xfId="0" applyNumberFormat="1" applyAlignment="1">
      <alignment horizontal="right" vertical="top"/>
    </xf>
    <xf numFmtId="165" fontId="0" fillId="0" borderId="1" xfId="0" applyNumberFormat="1" applyFill="1" applyBorder="1" applyAlignment="1">
      <alignment horizontal="right" vertical="top"/>
    </xf>
    <xf numFmtId="49" fontId="0" fillId="2" borderId="1" xfId="0" applyNumberFormat="1" applyFill="1" applyBorder="1" applyAlignment="1">
      <alignment horizontal="left" vertical="top"/>
    </xf>
    <xf numFmtId="3" fontId="0" fillId="4" borderId="1" xfId="0" applyNumberFormat="1" applyFill="1" applyBorder="1" applyAlignment="1">
      <alignment horizontal="left" vertical="top" wrapText="1"/>
    </xf>
    <xf numFmtId="3" fontId="0" fillId="0" borderId="1" xfId="0" applyNumberFormat="1" applyBorder="1" applyAlignment="1">
      <alignment horizontal="right" vertical="top"/>
    </xf>
    <xf numFmtId="3" fontId="0" fillId="2" borderId="1" xfId="0" applyNumberFormat="1" applyFill="1" applyBorder="1" applyAlignment="1">
      <alignment horizontal="right" vertical="top"/>
    </xf>
    <xf numFmtId="3" fontId="0" fillId="0" borderId="1" xfId="0" applyNumberFormat="1" applyBorder="1" applyAlignment="1">
      <alignment horizontal="right" vertical="top" wrapText="1"/>
    </xf>
    <xf numFmtId="3" fontId="0" fillId="0" borderId="0" xfId="0" applyNumberFormat="1" applyAlignment="1">
      <alignment horizontal="right" vertical="top"/>
    </xf>
    <xf numFmtId="3" fontId="0" fillId="0" borderId="1" xfId="0" applyNumberFormat="1" applyFill="1" applyBorder="1" applyAlignment="1">
      <alignment horizontal="right" vertical="top"/>
    </xf>
    <xf numFmtId="14" fontId="2" fillId="0" borderId="1" xfId="0" applyNumberFormat="1" applyFont="1" applyFill="1" applyBorder="1" applyAlignment="1">
      <alignment horizontal="right" vertical="top"/>
    </xf>
    <xf numFmtId="8" fontId="0" fillId="0" borderId="1" xfId="0" applyNumberFormat="1" applyFill="1" applyBorder="1" applyAlignment="1">
      <alignment horizontal="right" vertical="top"/>
    </xf>
    <xf numFmtId="14" fontId="0" fillId="0" borderId="1" xfId="0" applyNumberFormat="1" applyFont="1" applyBorder="1" applyAlignment="1">
      <alignment horizontal="right" vertical="top"/>
    </xf>
    <xf numFmtId="6" fontId="0" fillId="0" borderId="1" xfId="0" applyNumberFormat="1" applyFill="1" applyBorder="1" applyAlignment="1">
      <alignment horizontal="right" vertical="top"/>
    </xf>
    <xf numFmtId="49" fontId="0" fillId="0" borderId="1" xfId="0" applyNumberFormat="1" applyFill="1" applyBorder="1" applyAlignment="1">
      <alignment horizontal="right" vertical="top"/>
    </xf>
    <xf numFmtId="49" fontId="0" fillId="0" borderId="1" xfId="0" applyNumberFormat="1" applyFill="1" applyBorder="1" applyAlignment="1">
      <alignment horizontal="right" vertical="top" wrapText="1"/>
    </xf>
    <xf numFmtId="165" fontId="0" fillId="0" borderId="0" xfId="0" applyNumberFormat="1" applyAlignment="1">
      <alignment horizontal="left" vertical="top"/>
    </xf>
    <xf numFmtId="0" fontId="0" fillId="0" borderId="1" xfId="0" applyBorder="1" applyAlignment="1">
      <alignment horizontal="left" vertical="top"/>
    </xf>
    <xf numFmtId="0" fontId="2" fillId="0" borderId="1" xfId="0" applyFont="1" applyBorder="1" applyAlignment="1">
      <alignment horizontal="left" vertical="top"/>
    </xf>
    <xf numFmtId="49" fontId="2" fillId="0" borderId="1" xfId="0" applyNumberFormat="1" applyFont="1" applyBorder="1" applyAlignment="1">
      <alignment horizontal="left" vertical="top"/>
    </xf>
    <xf numFmtId="165" fontId="2" fillId="0" borderId="1" xfId="0" applyNumberFormat="1" applyFont="1" applyBorder="1" applyAlignment="1">
      <alignment horizontal="left" vertical="top"/>
    </xf>
    <xf numFmtId="0" fontId="0" fillId="0" borderId="1" xfId="0" applyFill="1" applyBorder="1" applyAlignment="1">
      <alignment horizontal="left" vertical="top"/>
    </xf>
    <xf numFmtId="49" fontId="0" fillId="0" borderId="1" xfId="0" applyNumberFormat="1" applyFill="1" applyBorder="1" applyAlignment="1">
      <alignment horizontal="left" vertical="top"/>
    </xf>
    <xf numFmtId="3" fontId="0" fillId="0" borderId="1" xfId="0" applyNumberFormat="1" applyFill="1" applyBorder="1" applyAlignment="1">
      <alignment horizontal="right" vertical="top" wrapText="1"/>
    </xf>
    <xf numFmtId="3" fontId="0" fillId="2" borderId="1" xfId="0" applyNumberFormat="1" applyFill="1" applyBorder="1" applyAlignment="1">
      <alignment horizontal="right" vertical="top" wrapText="1"/>
    </xf>
    <xf numFmtId="2" fontId="0" fillId="0" borderId="1" xfId="0" applyNumberFormat="1" applyBorder="1" applyAlignment="1">
      <alignment horizontal="left" vertical="top" wrapText="1"/>
    </xf>
    <xf numFmtId="0" fontId="6" fillId="0" borderId="0" xfId="0" applyFont="1" applyAlignment="1">
      <alignment horizontal="left" vertical="top" wrapText="1"/>
    </xf>
    <xf numFmtId="49" fontId="0" fillId="0" borderId="0" xfId="0" applyNumberFormat="1" applyAlignment="1">
      <alignment horizontal="left" vertical="top" wrapText="1"/>
    </xf>
    <xf numFmtId="49" fontId="6" fillId="0" borderId="0" xfId="0" applyNumberFormat="1" applyFont="1" applyAlignment="1">
      <alignment horizontal="left" vertical="top" wrapText="1"/>
    </xf>
    <xf numFmtId="3" fontId="0" fillId="0" borderId="1" xfId="0" applyNumberFormat="1" applyFill="1" applyBorder="1" applyAlignment="1">
      <alignment horizontal="left" vertical="top"/>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08"/>
  <sheetViews>
    <sheetView workbookViewId="0">
      <pane ySplit="1" topLeftCell="A1097" activePane="bottomLeft" state="frozen"/>
      <selection pane="bottomLeft" activeCell="B1108" sqref="B1108"/>
    </sheetView>
  </sheetViews>
  <sheetFormatPr defaultColWidth="9.7109375" defaultRowHeight="12.75" x14ac:dyDescent="0.2"/>
  <cols>
    <col min="1" max="1" width="11" style="1" bestFit="1" customWidth="1"/>
    <col min="2" max="2" width="10.28515625" style="7" bestFit="1" customWidth="1"/>
    <col min="3" max="3" width="10.140625" style="2" bestFit="1" customWidth="1"/>
    <col min="4" max="4" width="14.42578125" style="33" bestFit="1" customWidth="1"/>
    <col min="5" max="5" width="16.7109375" style="3" bestFit="1" customWidth="1"/>
    <col min="6" max="6" width="14.42578125" style="3" bestFit="1" customWidth="1"/>
    <col min="7" max="7" width="11.28515625" style="3" bestFit="1" customWidth="1"/>
    <col min="8" max="8" width="10.28515625" style="3" bestFit="1" customWidth="1"/>
    <col min="9" max="9" width="51.28515625" style="3" bestFit="1" customWidth="1"/>
    <col min="10" max="16384" width="9.7109375" style="4"/>
  </cols>
  <sheetData>
    <row r="1" spans="1:9" ht="25.5" x14ac:dyDescent="0.2">
      <c r="A1" s="9" t="s">
        <v>331</v>
      </c>
      <c r="B1" s="8" t="s">
        <v>330</v>
      </c>
      <c r="C1" s="2" t="s">
        <v>0</v>
      </c>
      <c r="D1" s="72" t="s">
        <v>1</v>
      </c>
      <c r="E1" s="5" t="s">
        <v>5</v>
      </c>
      <c r="F1" s="3" t="s">
        <v>3</v>
      </c>
      <c r="G1" s="3" t="s">
        <v>332</v>
      </c>
      <c r="H1" s="3" t="s">
        <v>333</v>
      </c>
      <c r="I1" s="3" t="s">
        <v>2</v>
      </c>
    </row>
    <row r="2" spans="1:9" ht="89.25" x14ac:dyDescent="0.2">
      <c r="A2" s="1">
        <f>B2</f>
        <v>-108</v>
      </c>
      <c r="B2" s="1">
        <v>-108</v>
      </c>
      <c r="C2" s="2">
        <v>34705</v>
      </c>
      <c r="D2" s="3" t="s">
        <v>682</v>
      </c>
      <c r="E2" s="3" t="s">
        <v>957</v>
      </c>
      <c r="F2" s="3" t="s">
        <v>957</v>
      </c>
    </row>
    <row r="3" spans="1:9" ht="38.25" x14ac:dyDescent="0.2">
      <c r="A3" s="1">
        <f t="shared" ref="A3:A66" si="0">A2+B3</f>
        <v>-118</v>
      </c>
      <c r="B3" s="1">
        <v>-10</v>
      </c>
      <c r="C3" s="2">
        <v>34714</v>
      </c>
      <c r="D3" s="3" t="s">
        <v>1545</v>
      </c>
      <c r="E3" s="3" t="s">
        <v>958</v>
      </c>
      <c r="F3" s="3" t="s">
        <v>958</v>
      </c>
    </row>
    <row r="4" spans="1:9" ht="63.75" x14ac:dyDescent="0.2">
      <c r="A4" s="1">
        <f t="shared" si="0"/>
        <v>-113</v>
      </c>
      <c r="B4" s="1">
        <v>5</v>
      </c>
      <c r="C4" s="2">
        <v>34714</v>
      </c>
      <c r="D4" s="3" t="s">
        <v>1548</v>
      </c>
      <c r="E4" s="3" t="s">
        <v>959</v>
      </c>
      <c r="F4" s="3" t="s">
        <v>959</v>
      </c>
    </row>
    <row r="5" spans="1:9" ht="127.5" x14ac:dyDescent="0.2">
      <c r="A5" s="1">
        <f t="shared" si="0"/>
        <v>-146.9</v>
      </c>
      <c r="B5" s="1">
        <f>-50+16.1</f>
        <v>-33.9</v>
      </c>
      <c r="C5" s="2">
        <v>34720</v>
      </c>
      <c r="D5" s="3" t="s">
        <v>682</v>
      </c>
      <c r="E5" s="3" t="s">
        <v>960</v>
      </c>
      <c r="F5" s="3" t="s">
        <v>960</v>
      </c>
    </row>
    <row r="6" spans="1:9" ht="76.5" x14ac:dyDescent="0.2">
      <c r="A6" s="1">
        <f t="shared" si="0"/>
        <v>-145.88</v>
      </c>
      <c r="B6" s="1">
        <v>1.02</v>
      </c>
      <c r="C6" s="2">
        <v>34728</v>
      </c>
      <c r="D6" s="3" t="s">
        <v>682</v>
      </c>
      <c r="E6" s="3" t="s">
        <v>961</v>
      </c>
      <c r="F6" s="3" t="s">
        <v>961</v>
      </c>
    </row>
    <row r="7" spans="1:9" ht="89.25" x14ac:dyDescent="0.2">
      <c r="A7" s="1">
        <f t="shared" si="0"/>
        <v>10.120000000000005</v>
      </c>
      <c r="B7" s="1">
        <v>156</v>
      </c>
      <c r="C7" s="2">
        <v>34733</v>
      </c>
      <c r="D7" s="3" t="s">
        <v>682</v>
      </c>
      <c r="E7" s="3" t="s">
        <v>957</v>
      </c>
      <c r="F7" s="3" t="s">
        <v>957</v>
      </c>
    </row>
    <row r="8" spans="1:9" ht="89.25" x14ac:dyDescent="0.2">
      <c r="A8" s="1">
        <f t="shared" si="0"/>
        <v>-78.88</v>
      </c>
      <c r="B8" s="1">
        <v>-89</v>
      </c>
      <c r="C8" s="2">
        <v>34752</v>
      </c>
      <c r="D8" s="3" t="s">
        <v>1548</v>
      </c>
      <c r="E8" s="3" t="s">
        <v>962</v>
      </c>
      <c r="F8" s="3" t="s">
        <v>962</v>
      </c>
    </row>
    <row r="9" spans="1:9" ht="114.75" x14ac:dyDescent="0.2">
      <c r="A9" s="1">
        <f t="shared" si="0"/>
        <v>-77.88</v>
      </c>
      <c r="B9" s="1">
        <v>1</v>
      </c>
      <c r="C9" s="2">
        <v>34755</v>
      </c>
      <c r="D9" s="3" t="s">
        <v>682</v>
      </c>
      <c r="E9" s="3" t="s">
        <v>963</v>
      </c>
      <c r="F9" s="3" t="s">
        <v>963</v>
      </c>
    </row>
    <row r="10" spans="1:9" ht="114.75" x14ac:dyDescent="0.2">
      <c r="A10" s="1">
        <f t="shared" si="0"/>
        <v>-70.03</v>
      </c>
      <c r="B10" s="1">
        <v>7.85</v>
      </c>
      <c r="C10" s="2">
        <v>34783</v>
      </c>
      <c r="D10" s="3" t="s">
        <v>682</v>
      </c>
      <c r="E10" s="3" t="s">
        <v>964</v>
      </c>
      <c r="F10" s="3" t="s">
        <v>964</v>
      </c>
    </row>
    <row r="11" spans="1:9" ht="127.5" x14ac:dyDescent="0.2">
      <c r="A11" s="1">
        <f t="shared" si="0"/>
        <v>64.97</v>
      </c>
      <c r="B11" s="1">
        <v>135</v>
      </c>
      <c r="C11" s="2">
        <v>34798</v>
      </c>
      <c r="D11" s="72" t="s">
        <v>1572</v>
      </c>
      <c r="E11" s="3" t="s">
        <v>965</v>
      </c>
      <c r="F11" s="3" t="s">
        <v>965</v>
      </c>
    </row>
    <row r="12" spans="1:9" ht="76.5" x14ac:dyDescent="0.2">
      <c r="A12" s="1">
        <f t="shared" si="0"/>
        <v>54.32</v>
      </c>
      <c r="B12" s="1">
        <v>-10.65</v>
      </c>
      <c r="C12" s="2">
        <v>34803</v>
      </c>
      <c r="D12" s="3" t="s">
        <v>1544</v>
      </c>
      <c r="E12" s="3" t="s">
        <v>966</v>
      </c>
      <c r="F12" s="3" t="s">
        <v>966</v>
      </c>
    </row>
    <row r="13" spans="1:9" ht="89.25" x14ac:dyDescent="0.2">
      <c r="A13" s="1">
        <f t="shared" si="0"/>
        <v>182.32</v>
      </c>
      <c r="B13" s="1">
        <v>128</v>
      </c>
      <c r="C13" s="2">
        <v>34803</v>
      </c>
      <c r="D13" s="3" t="s">
        <v>682</v>
      </c>
      <c r="E13" s="3" t="s">
        <v>967</v>
      </c>
      <c r="F13" s="3" t="s">
        <v>967</v>
      </c>
    </row>
    <row r="14" spans="1:9" ht="89.25" x14ac:dyDescent="0.2">
      <c r="A14" s="1">
        <f t="shared" si="0"/>
        <v>167.47</v>
      </c>
      <c r="B14" s="1">
        <v>-14.85</v>
      </c>
      <c r="C14" s="2">
        <v>34817</v>
      </c>
      <c r="D14" s="3" t="s">
        <v>1544</v>
      </c>
      <c r="E14" s="3" t="s">
        <v>968</v>
      </c>
      <c r="F14" s="3" t="s">
        <v>968</v>
      </c>
    </row>
    <row r="15" spans="1:9" ht="89.25" x14ac:dyDescent="0.2">
      <c r="A15" s="1">
        <f t="shared" si="0"/>
        <v>167.97</v>
      </c>
      <c r="B15" s="1">
        <v>0.5</v>
      </c>
      <c r="C15" s="2">
        <v>34817</v>
      </c>
      <c r="D15" s="3" t="s">
        <v>1544</v>
      </c>
      <c r="E15" s="3" t="s">
        <v>969</v>
      </c>
      <c r="F15" s="3" t="s">
        <v>969</v>
      </c>
    </row>
    <row r="16" spans="1:9" ht="38.25" x14ac:dyDescent="0.2">
      <c r="A16" s="1">
        <f t="shared" si="0"/>
        <v>159.09</v>
      </c>
      <c r="B16" s="1">
        <v>-8.8800000000000008</v>
      </c>
      <c r="C16" s="2">
        <v>34817</v>
      </c>
      <c r="D16" s="3" t="s">
        <v>1546</v>
      </c>
      <c r="E16" s="3" t="s">
        <v>970</v>
      </c>
      <c r="F16" s="3" t="s">
        <v>970</v>
      </c>
    </row>
    <row r="17" spans="1:6" ht="76.5" x14ac:dyDescent="0.2">
      <c r="A17" s="1">
        <f t="shared" si="0"/>
        <v>155.64000000000001</v>
      </c>
      <c r="B17" s="1">
        <v>-3.45</v>
      </c>
      <c r="C17" s="2">
        <v>34818</v>
      </c>
      <c r="D17" s="3" t="s">
        <v>1544</v>
      </c>
      <c r="E17" s="3" t="s">
        <v>971</v>
      </c>
      <c r="F17" s="3" t="s">
        <v>971</v>
      </c>
    </row>
    <row r="18" spans="1:6" ht="76.5" x14ac:dyDescent="0.2">
      <c r="A18" s="1">
        <f t="shared" si="0"/>
        <v>152.99</v>
      </c>
      <c r="B18" s="1">
        <v>-2.65</v>
      </c>
      <c r="C18" s="2">
        <v>34818</v>
      </c>
      <c r="D18" s="3" t="s">
        <v>1544</v>
      </c>
      <c r="E18" s="3" t="s">
        <v>971</v>
      </c>
      <c r="F18" s="3" t="s">
        <v>971</v>
      </c>
    </row>
    <row r="19" spans="1:6" ht="76.5" x14ac:dyDescent="0.2">
      <c r="A19" s="1">
        <f t="shared" si="0"/>
        <v>161.64000000000001</v>
      </c>
      <c r="B19" s="1">
        <v>8.65</v>
      </c>
      <c r="C19" s="2">
        <v>34819</v>
      </c>
      <c r="D19" s="3" t="s">
        <v>1544</v>
      </c>
      <c r="E19" s="3" t="s">
        <v>971</v>
      </c>
      <c r="F19" s="3" t="s">
        <v>971</v>
      </c>
    </row>
    <row r="20" spans="1:6" ht="76.5" x14ac:dyDescent="0.2">
      <c r="A20" s="1">
        <f t="shared" si="0"/>
        <v>160.64000000000001</v>
      </c>
      <c r="B20" s="1">
        <v>-1</v>
      </c>
      <c r="C20" s="2">
        <v>34826</v>
      </c>
      <c r="D20" s="3" t="s">
        <v>1544</v>
      </c>
      <c r="E20" s="3" t="s">
        <v>972</v>
      </c>
      <c r="F20" s="3" t="s">
        <v>972</v>
      </c>
    </row>
    <row r="21" spans="1:6" ht="89.25" x14ac:dyDescent="0.2">
      <c r="A21" s="1">
        <f t="shared" si="0"/>
        <v>110.64000000000001</v>
      </c>
      <c r="B21" s="1">
        <v>-50</v>
      </c>
      <c r="C21" s="2">
        <v>34831</v>
      </c>
      <c r="D21" s="3" t="s">
        <v>682</v>
      </c>
      <c r="E21" s="3" t="s">
        <v>973</v>
      </c>
      <c r="F21" s="3" t="s">
        <v>973</v>
      </c>
    </row>
    <row r="22" spans="1:6" ht="127.5" x14ac:dyDescent="0.2">
      <c r="A22" s="1">
        <f t="shared" si="0"/>
        <v>132.64000000000001</v>
      </c>
      <c r="B22" s="1">
        <v>22</v>
      </c>
      <c r="C22" s="2">
        <v>34832</v>
      </c>
      <c r="D22" s="3" t="s">
        <v>682</v>
      </c>
      <c r="E22" s="3" t="s">
        <v>974</v>
      </c>
      <c r="F22" s="3" t="s">
        <v>974</v>
      </c>
    </row>
    <row r="23" spans="1:6" ht="63.75" x14ac:dyDescent="0.2">
      <c r="A23" s="1">
        <f t="shared" si="0"/>
        <v>131.39000000000001</v>
      </c>
      <c r="B23" s="1">
        <v>-1.25</v>
      </c>
      <c r="C23" s="2">
        <v>34845</v>
      </c>
      <c r="D23" s="3" t="s">
        <v>1544</v>
      </c>
      <c r="E23" s="3" t="s">
        <v>975</v>
      </c>
      <c r="F23" s="3" t="s">
        <v>975</v>
      </c>
    </row>
    <row r="24" spans="1:6" ht="102" x14ac:dyDescent="0.2">
      <c r="A24" s="1">
        <f t="shared" si="0"/>
        <v>132.39000000000001</v>
      </c>
      <c r="B24" s="1">
        <v>1</v>
      </c>
      <c r="C24" s="2">
        <v>34853</v>
      </c>
      <c r="D24" s="3" t="s">
        <v>682</v>
      </c>
      <c r="E24" s="3" t="s">
        <v>976</v>
      </c>
      <c r="F24" s="3" t="s">
        <v>976</v>
      </c>
    </row>
    <row r="25" spans="1:6" ht="63.75" x14ac:dyDescent="0.2">
      <c r="A25" s="1">
        <f t="shared" si="0"/>
        <v>130.89000000000001</v>
      </c>
      <c r="B25" s="1">
        <v>-1.5</v>
      </c>
      <c r="C25" s="2">
        <v>34854</v>
      </c>
      <c r="D25" s="3" t="s">
        <v>1544</v>
      </c>
      <c r="E25" s="3" t="s">
        <v>977</v>
      </c>
      <c r="F25" s="3" t="s">
        <v>977</v>
      </c>
    </row>
    <row r="26" spans="1:6" ht="63.75" x14ac:dyDescent="0.2">
      <c r="A26" s="1">
        <f t="shared" si="0"/>
        <v>134.64000000000001</v>
      </c>
      <c r="B26" s="1">
        <v>3.75</v>
      </c>
      <c r="C26" s="2">
        <v>34857</v>
      </c>
      <c r="D26" s="3" t="s">
        <v>1544</v>
      </c>
      <c r="E26" s="3" t="s">
        <v>978</v>
      </c>
      <c r="F26" s="3" t="s">
        <v>978</v>
      </c>
    </row>
    <row r="27" spans="1:6" ht="76.5" x14ac:dyDescent="0.2">
      <c r="A27" s="1">
        <f t="shared" si="0"/>
        <v>157.64000000000001</v>
      </c>
      <c r="B27" s="1">
        <v>23</v>
      </c>
      <c r="C27" s="2">
        <v>34859</v>
      </c>
      <c r="D27" s="3" t="s">
        <v>682</v>
      </c>
      <c r="E27" s="3" t="s">
        <v>979</v>
      </c>
      <c r="F27" s="3" t="s">
        <v>979</v>
      </c>
    </row>
    <row r="28" spans="1:6" ht="63.75" x14ac:dyDescent="0.2">
      <c r="A28" s="1">
        <f t="shared" si="0"/>
        <v>161.14000000000001</v>
      </c>
      <c r="B28" s="1">
        <v>3.5</v>
      </c>
      <c r="C28" s="2">
        <v>34861</v>
      </c>
      <c r="D28" s="3" t="s">
        <v>1544</v>
      </c>
      <c r="E28" s="3" t="s">
        <v>977</v>
      </c>
      <c r="F28" s="3" t="s">
        <v>977</v>
      </c>
    </row>
    <row r="29" spans="1:6" ht="63.75" x14ac:dyDescent="0.2">
      <c r="A29" s="1">
        <f t="shared" si="0"/>
        <v>160.14000000000001</v>
      </c>
      <c r="B29" s="1">
        <v>-1</v>
      </c>
      <c r="C29" s="2">
        <v>34864</v>
      </c>
      <c r="D29" s="3" t="s">
        <v>1544</v>
      </c>
      <c r="E29" s="3" t="s">
        <v>978</v>
      </c>
      <c r="F29" s="3" t="s">
        <v>978</v>
      </c>
    </row>
    <row r="30" spans="1:6" ht="102" x14ac:dyDescent="0.2">
      <c r="A30" s="1">
        <f t="shared" si="0"/>
        <v>158.64000000000001</v>
      </c>
      <c r="B30" s="1">
        <v>-1.5</v>
      </c>
      <c r="C30" s="2">
        <v>34868</v>
      </c>
      <c r="D30" s="3" t="s">
        <v>1544</v>
      </c>
      <c r="E30" s="3" t="s">
        <v>980</v>
      </c>
      <c r="F30" s="3" t="s">
        <v>980</v>
      </c>
    </row>
    <row r="31" spans="1:6" ht="63.75" x14ac:dyDescent="0.2">
      <c r="A31" s="1">
        <f t="shared" si="0"/>
        <v>156.14000000000001</v>
      </c>
      <c r="B31" s="1">
        <v>-2.5</v>
      </c>
      <c r="C31" s="2">
        <v>34871</v>
      </c>
      <c r="D31" s="3" t="s">
        <v>1544</v>
      </c>
      <c r="E31" s="3" t="s">
        <v>978</v>
      </c>
      <c r="F31" s="3" t="s">
        <v>978</v>
      </c>
    </row>
    <row r="32" spans="1:6" ht="114.75" x14ac:dyDescent="0.2">
      <c r="A32" s="1">
        <f t="shared" si="0"/>
        <v>175.14000000000001</v>
      </c>
      <c r="B32" s="1">
        <v>19</v>
      </c>
      <c r="C32" s="2">
        <v>34873</v>
      </c>
      <c r="D32" s="3" t="s">
        <v>1544</v>
      </c>
      <c r="E32" s="3" t="s">
        <v>981</v>
      </c>
      <c r="F32" s="3" t="s">
        <v>981</v>
      </c>
    </row>
    <row r="33" spans="1:8" ht="63.75" x14ac:dyDescent="0.2">
      <c r="A33" s="1">
        <f t="shared" si="0"/>
        <v>176.89000000000001</v>
      </c>
      <c r="B33" s="1">
        <v>1.75</v>
      </c>
      <c r="C33" s="2">
        <v>34878</v>
      </c>
      <c r="D33" s="3" t="s">
        <v>1544</v>
      </c>
      <c r="E33" s="3" t="s">
        <v>978</v>
      </c>
      <c r="F33" s="3" t="s">
        <v>978</v>
      </c>
    </row>
    <row r="34" spans="1:8" ht="89.25" x14ac:dyDescent="0.2">
      <c r="A34" s="1">
        <f t="shared" si="0"/>
        <v>223.89000000000001</v>
      </c>
      <c r="B34" s="1">
        <v>47</v>
      </c>
      <c r="C34" s="2">
        <v>34880</v>
      </c>
      <c r="D34" s="3" t="s">
        <v>682</v>
      </c>
      <c r="E34" s="3" t="s">
        <v>973</v>
      </c>
      <c r="F34" s="3" t="s">
        <v>973</v>
      </c>
    </row>
    <row r="35" spans="1:8" ht="89.25" x14ac:dyDescent="0.2">
      <c r="A35" s="1">
        <f t="shared" si="0"/>
        <v>214.89000000000001</v>
      </c>
      <c r="B35" s="1">
        <v>-9</v>
      </c>
      <c r="C35" s="2">
        <v>34881</v>
      </c>
      <c r="D35" s="3" t="s">
        <v>682</v>
      </c>
      <c r="E35" s="3" t="s">
        <v>982</v>
      </c>
      <c r="F35" s="3" t="s">
        <v>982</v>
      </c>
    </row>
    <row r="36" spans="1:8" ht="102" x14ac:dyDescent="0.2">
      <c r="A36" s="1">
        <f t="shared" si="0"/>
        <v>214.54000000000002</v>
      </c>
      <c r="B36" s="1">
        <v>-0.35</v>
      </c>
      <c r="C36" s="2">
        <v>34882</v>
      </c>
      <c r="D36" s="3" t="s">
        <v>1544</v>
      </c>
      <c r="E36" s="3" t="s">
        <v>983</v>
      </c>
      <c r="F36" s="3" t="s">
        <v>983</v>
      </c>
    </row>
    <row r="37" spans="1:8" ht="51" x14ac:dyDescent="0.2">
      <c r="A37" s="1">
        <f t="shared" si="0"/>
        <v>213.79000000000002</v>
      </c>
      <c r="B37" s="1">
        <v>-0.75</v>
      </c>
      <c r="C37" s="2">
        <v>34892</v>
      </c>
      <c r="D37" s="3" t="s">
        <v>1544</v>
      </c>
      <c r="E37" s="3" t="s">
        <v>984</v>
      </c>
      <c r="F37" s="3" t="s">
        <v>984</v>
      </c>
    </row>
    <row r="38" spans="1:8" ht="102" x14ac:dyDescent="0.2">
      <c r="A38" s="1">
        <f t="shared" si="0"/>
        <v>224.34000000000003</v>
      </c>
      <c r="B38" s="1">
        <v>10.55</v>
      </c>
      <c r="C38" s="2">
        <v>34896</v>
      </c>
      <c r="D38" s="3" t="s">
        <v>1544</v>
      </c>
      <c r="E38" s="3" t="s">
        <v>985</v>
      </c>
      <c r="F38" s="3" t="s">
        <v>985</v>
      </c>
    </row>
    <row r="39" spans="1:8" ht="63.75" x14ac:dyDescent="0.2">
      <c r="A39" s="1">
        <f t="shared" si="0"/>
        <v>223.34000000000003</v>
      </c>
      <c r="B39" s="1">
        <v>-1</v>
      </c>
      <c r="C39" s="2">
        <v>34899</v>
      </c>
      <c r="D39" s="3" t="s">
        <v>1544</v>
      </c>
      <c r="E39" s="3" t="s">
        <v>978</v>
      </c>
      <c r="F39" s="3" t="s">
        <v>978</v>
      </c>
    </row>
    <row r="40" spans="1:8" ht="165.75" x14ac:dyDescent="0.2">
      <c r="A40" s="1">
        <f t="shared" si="0"/>
        <v>-622.66</v>
      </c>
      <c r="B40" s="1">
        <v>-846</v>
      </c>
      <c r="C40" s="2">
        <v>34900</v>
      </c>
      <c r="D40" s="73" t="s">
        <v>1571</v>
      </c>
      <c r="E40" s="71" t="s">
        <v>986</v>
      </c>
      <c r="F40" s="71" t="s">
        <v>986</v>
      </c>
      <c r="G40" s="71"/>
      <c r="H40" s="71"/>
    </row>
    <row r="41" spans="1:8" ht="165.75" x14ac:dyDescent="0.2">
      <c r="A41" s="1">
        <f t="shared" si="0"/>
        <v>-799.66</v>
      </c>
      <c r="B41" s="1">
        <v>-177</v>
      </c>
      <c r="C41" s="2">
        <v>34901</v>
      </c>
      <c r="D41" s="73" t="s">
        <v>1552</v>
      </c>
      <c r="E41" s="71" t="s">
        <v>987</v>
      </c>
      <c r="F41" s="71" t="s">
        <v>987</v>
      </c>
      <c r="G41" s="71"/>
      <c r="H41" s="71"/>
    </row>
    <row r="42" spans="1:8" ht="191.25" x14ac:dyDescent="0.2">
      <c r="A42" s="1">
        <f t="shared" si="0"/>
        <v>374.34000000000003</v>
      </c>
      <c r="B42" s="1">
        <v>1174</v>
      </c>
      <c r="C42" s="2">
        <v>34902</v>
      </c>
      <c r="D42" s="73" t="s">
        <v>1573</v>
      </c>
      <c r="E42" s="71" t="s">
        <v>988</v>
      </c>
      <c r="F42" s="71" t="s">
        <v>988</v>
      </c>
      <c r="G42" s="71"/>
      <c r="H42" s="71"/>
    </row>
    <row r="43" spans="1:8" ht="242.25" x14ac:dyDescent="0.2">
      <c r="A43" s="1">
        <f t="shared" si="0"/>
        <v>1190.8400000000001</v>
      </c>
      <c r="B43" s="1">
        <v>816.5</v>
      </c>
      <c r="C43" s="2">
        <v>34903</v>
      </c>
      <c r="D43" s="73" t="s">
        <v>1569</v>
      </c>
      <c r="E43" s="71" t="s">
        <v>989</v>
      </c>
      <c r="F43" s="71" t="s">
        <v>989</v>
      </c>
      <c r="G43" s="71"/>
      <c r="H43" s="71"/>
    </row>
    <row r="44" spans="1:8" ht="63.75" x14ac:dyDescent="0.2">
      <c r="A44" s="1">
        <f t="shared" si="0"/>
        <v>1188.5900000000001</v>
      </c>
      <c r="B44" s="1">
        <v>-2.25</v>
      </c>
      <c r="C44" s="2">
        <v>34906</v>
      </c>
      <c r="D44" s="3" t="s">
        <v>1544</v>
      </c>
      <c r="E44" s="3" t="s">
        <v>978</v>
      </c>
      <c r="F44" s="3" t="s">
        <v>978</v>
      </c>
    </row>
    <row r="45" spans="1:8" ht="63.75" x14ac:dyDescent="0.2">
      <c r="A45" s="1">
        <f t="shared" si="0"/>
        <v>1188.3400000000001</v>
      </c>
      <c r="B45" s="1">
        <v>-0.25</v>
      </c>
      <c r="C45" s="2">
        <v>34920</v>
      </c>
      <c r="D45" s="3" t="s">
        <v>1544</v>
      </c>
      <c r="E45" s="3" t="s">
        <v>978</v>
      </c>
      <c r="F45" s="3" t="s">
        <v>978</v>
      </c>
    </row>
    <row r="46" spans="1:8" ht="89.25" x14ac:dyDescent="0.2">
      <c r="A46" s="1">
        <f t="shared" si="0"/>
        <v>1188.0400000000002</v>
      </c>
      <c r="B46" s="1">
        <v>-0.3</v>
      </c>
      <c r="C46" s="2">
        <v>34923</v>
      </c>
      <c r="D46" s="3" t="s">
        <v>1544</v>
      </c>
      <c r="E46" s="3" t="s">
        <v>990</v>
      </c>
      <c r="F46" s="3" t="s">
        <v>990</v>
      </c>
    </row>
    <row r="47" spans="1:8" ht="114.75" x14ac:dyDescent="0.2">
      <c r="A47" s="1">
        <f t="shared" si="0"/>
        <v>1209.5400000000002</v>
      </c>
      <c r="B47" s="1">
        <v>21.5</v>
      </c>
      <c r="C47" s="2">
        <v>34923</v>
      </c>
      <c r="D47" s="3" t="s">
        <v>682</v>
      </c>
      <c r="E47" s="3" t="s">
        <v>991</v>
      </c>
      <c r="F47" s="3" t="s">
        <v>991</v>
      </c>
    </row>
    <row r="48" spans="1:8" ht="102" x14ac:dyDescent="0.2">
      <c r="A48" s="1">
        <f t="shared" si="0"/>
        <v>1212.0400000000002</v>
      </c>
      <c r="B48" s="1">
        <v>2.5</v>
      </c>
      <c r="C48" s="2">
        <v>34924</v>
      </c>
      <c r="D48" s="3" t="s">
        <v>1544</v>
      </c>
      <c r="E48" s="3" t="s">
        <v>985</v>
      </c>
      <c r="F48" s="3" t="s">
        <v>985</v>
      </c>
    </row>
    <row r="49" spans="1:6" ht="63.75" x14ac:dyDescent="0.2">
      <c r="A49" s="1">
        <f t="shared" si="0"/>
        <v>1212.7900000000002</v>
      </c>
      <c r="B49" s="1">
        <v>0.75</v>
      </c>
      <c r="C49" s="2">
        <v>34927</v>
      </c>
      <c r="D49" s="3" t="s">
        <v>1544</v>
      </c>
      <c r="E49" s="3" t="s">
        <v>978</v>
      </c>
      <c r="F49" s="3" t="s">
        <v>978</v>
      </c>
    </row>
    <row r="50" spans="1:6" ht="76.5" x14ac:dyDescent="0.2">
      <c r="A50" s="1">
        <f t="shared" si="0"/>
        <v>1213.2900000000002</v>
      </c>
      <c r="B50" s="1">
        <v>0.5</v>
      </c>
      <c r="C50" s="2">
        <v>34938</v>
      </c>
      <c r="D50" s="3" t="s">
        <v>1544</v>
      </c>
      <c r="E50" s="3" t="s">
        <v>992</v>
      </c>
      <c r="F50" s="3" t="s">
        <v>992</v>
      </c>
    </row>
    <row r="51" spans="1:6" ht="63.75" x14ac:dyDescent="0.2">
      <c r="A51" s="1">
        <f t="shared" si="0"/>
        <v>1214.0400000000002</v>
      </c>
      <c r="B51" s="1">
        <v>0.75</v>
      </c>
      <c r="C51" s="2">
        <v>34941</v>
      </c>
      <c r="D51" s="3" t="s">
        <v>1544</v>
      </c>
      <c r="E51" s="3" t="s">
        <v>978</v>
      </c>
      <c r="F51" s="3" t="s">
        <v>978</v>
      </c>
    </row>
    <row r="52" spans="1:6" ht="76.5" x14ac:dyDescent="0.2">
      <c r="A52" s="1">
        <f t="shared" si="0"/>
        <v>1188.0400000000002</v>
      </c>
      <c r="B52" s="1">
        <v>-26</v>
      </c>
      <c r="C52" s="2">
        <v>34971</v>
      </c>
      <c r="D52" s="3" t="s">
        <v>682</v>
      </c>
      <c r="E52" s="3" t="s">
        <v>993</v>
      </c>
      <c r="F52" s="3" t="s">
        <v>993</v>
      </c>
    </row>
    <row r="53" spans="1:6" ht="127.5" x14ac:dyDescent="0.2">
      <c r="A53" s="1">
        <f t="shared" si="0"/>
        <v>1230.2400000000002</v>
      </c>
      <c r="B53" s="1">
        <v>42.2</v>
      </c>
      <c r="C53" s="2">
        <v>35000</v>
      </c>
      <c r="D53" s="3" t="s">
        <v>682</v>
      </c>
      <c r="E53" s="3" t="s">
        <v>994</v>
      </c>
      <c r="F53" s="3" t="s">
        <v>994</v>
      </c>
    </row>
    <row r="54" spans="1:6" ht="89.25" x14ac:dyDescent="0.2">
      <c r="A54" s="1">
        <f t="shared" si="0"/>
        <v>983.24000000000024</v>
      </c>
      <c r="B54" s="1">
        <v>-247</v>
      </c>
      <c r="C54" s="2">
        <v>35006</v>
      </c>
      <c r="D54" s="3" t="s">
        <v>682</v>
      </c>
      <c r="E54" s="3" t="s">
        <v>995</v>
      </c>
      <c r="F54" s="3" t="s">
        <v>995</v>
      </c>
    </row>
    <row r="55" spans="1:6" ht="76.5" x14ac:dyDescent="0.2">
      <c r="A55" s="1">
        <f t="shared" si="0"/>
        <v>988.74000000000024</v>
      </c>
      <c r="B55" s="1">
        <v>5.5</v>
      </c>
      <c r="C55" s="2">
        <v>35017</v>
      </c>
      <c r="D55" s="3" t="s">
        <v>1546</v>
      </c>
      <c r="E55" s="3" t="s">
        <v>996</v>
      </c>
      <c r="F55" s="3" t="s">
        <v>996</v>
      </c>
    </row>
    <row r="56" spans="1:6" ht="89.25" x14ac:dyDescent="0.2">
      <c r="A56" s="1">
        <f t="shared" si="0"/>
        <v>984.74000000000024</v>
      </c>
      <c r="B56" s="1">
        <v>-4</v>
      </c>
      <c r="C56" s="2">
        <v>35021</v>
      </c>
      <c r="D56" s="3" t="s">
        <v>682</v>
      </c>
      <c r="E56" s="3" t="s">
        <v>997</v>
      </c>
      <c r="F56" s="3" t="s">
        <v>997</v>
      </c>
    </row>
    <row r="57" spans="1:6" ht="63.75" x14ac:dyDescent="0.2">
      <c r="A57" s="1">
        <f t="shared" si="0"/>
        <v>983.74000000000024</v>
      </c>
      <c r="B57" s="1">
        <v>-1</v>
      </c>
      <c r="C57" s="2">
        <v>35034</v>
      </c>
      <c r="D57" s="72" t="s">
        <v>998</v>
      </c>
      <c r="E57" s="3" t="s">
        <v>998</v>
      </c>
      <c r="F57" s="3" t="s">
        <v>998</v>
      </c>
    </row>
    <row r="58" spans="1:6" ht="89.25" x14ac:dyDescent="0.2">
      <c r="A58" s="1">
        <f t="shared" si="0"/>
        <v>1071.7400000000002</v>
      </c>
      <c r="B58" s="1">
        <v>88</v>
      </c>
      <c r="C58" s="2">
        <v>35034</v>
      </c>
      <c r="D58" s="3" t="s">
        <v>682</v>
      </c>
      <c r="E58" s="3" t="s">
        <v>995</v>
      </c>
      <c r="F58" s="3" t="s">
        <v>995</v>
      </c>
    </row>
    <row r="59" spans="1:6" ht="51" x14ac:dyDescent="0.2">
      <c r="A59" s="1">
        <f t="shared" si="0"/>
        <v>1096.406666666667</v>
      </c>
      <c r="B59" s="1">
        <f>74/3</f>
        <v>24.666666666666668</v>
      </c>
      <c r="C59" s="2">
        <v>35064</v>
      </c>
      <c r="D59" s="3" t="s">
        <v>1547</v>
      </c>
      <c r="E59" s="3" t="s">
        <v>999</v>
      </c>
      <c r="F59" s="3" t="s">
        <v>999</v>
      </c>
    </row>
    <row r="60" spans="1:6" ht="51" x14ac:dyDescent="0.2">
      <c r="A60" s="1">
        <f t="shared" si="0"/>
        <v>923.07333333333361</v>
      </c>
      <c r="B60" s="1">
        <f>260*2/3*-1</f>
        <v>-173.33333333333334</v>
      </c>
      <c r="C60" s="2">
        <v>35064</v>
      </c>
      <c r="D60" s="3" t="s">
        <v>1547</v>
      </c>
      <c r="E60" s="3" t="s">
        <v>1000</v>
      </c>
      <c r="F60" s="3" t="s">
        <v>1000</v>
      </c>
    </row>
    <row r="61" spans="1:6" ht="89.25" x14ac:dyDescent="0.2">
      <c r="A61" s="1">
        <f t="shared" si="0"/>
        <v>956.07333333333361</v>
      </c>
      <c r="B61" s="1">
        <v>33</v>
      </c>
      <c r="C61" s="2">
        <v>35069</v>
      </c>
      <c r="D61" s="3" t="s">
        <v>682</v>
      </c>
      <c r="E61" s="3" t="s">
        <v>995</v>
      </c>
      <c r="F61" s="3" t="s">
        <v>995</v>
      </c>
    </row>
    <row r="62" spans="1:6" ht="38.25" x14ac:dyDescent="0.2">
      <c r="A62" s="1">
        <f t="shared" si="0"/>
        <v>952.07333333333361</v>
      </c>
      <c r="B62" s="1">
        <v>-4</v>
      </c>
      <c r="C62" s="2">
        <v>35092</v>
      </c>
      <c r="D62" s="3" t="s">
        <v>581</v>
      </c>
      <c r="E62" s="3" t="s">
        <v>1001</v>
      </c>
      <c r="F62" s="3" t="s">
        <v>1001</v>
      </c>
    </row>
    <row r="63" spans="1:6" ht="63.75" x14ac:dyDescent="0.2">
      <c r="A63" s="1">
        <f t="shared" si="0"/>
        <v>927.07333333333361</v>
      </c>
      <c r="B63" s="1">
        <v>-25</v>
      </c>
      <c r="C63" s="2">
        <v>35092</v>
      </c>
      <c r="D63" s="3" t="s">
        <v>581</v>
      </c>
      <c r="E63" s="3" t="s">
        <v>1002</v>
      </c>
      <c r="F63" s="3" t="s">
        <v>1002</v>
      </c>
    </row>
    <row r="64" spans="1:6" ht="63.75" x14ac:dyDescent="0.2">
      <c r="A64" s="1">
        <f t="shared" si="0"/>
        <v>752.07333333333361</v>
      </c>
      <c r="B64" s="1">
        <v>-175</v>
      </c>
      <c r="C64" s="2">
        <v>35092</v>
      </c>
      <c r="D64" s="3" t="s">
        <v>581</v>
      </c>
      <c r="E64" s="3" t="s">
        <v>1003</v>
      </c>
      <c r="F64" s="3" t="s">
        <v>1003</v>
      </c>
    </row>
    <row r="65" spans="1:8" ht="89.25" x14ac:dyDescent="0.2">
      <c r="A65" s="1">
        <f t="shared" si="0"/>
        <v>762.07333333333361</v>
      </c>
      <c r="B65" s="1">
        <v>10</v>
      </c>
      <c r="C65" s="2">
        <v>35092</v>
      </c>
      <c r="D65" s="3" t="s">
        <v>1545</v>
      </c>
      <c r="E65" s="3" t="s">
        <v>1004</v>
      </c>
      <c r="F65" s="3" t="s">
        <v>1004</v>
      </c>
    </row>
    <row r="66" spans="1:8" ht="63.75" x14ac:dyDescent="0.2">
      <c r="A66" s="1">
        <f t="shared" si="0"/>
        <v>917.07333333333361</v>
      </c>
      <c r="B66" s="1">
        <v>155</v>
      </c>
      <c r="C66" s="2">
        <v>35104</v>
      </c>
      <c r="D66" s="3" t="s">
        <v>682</v>
      </c>
      <c r="E66" s="3" t="s">
        <v>1005</v>
      </c>
      <c r="F66" s="3" t="s">
        <v>1005</v>
      </c>
    </row>
    <row r="67" spans="1:8" ht="102" x14ac:dyDescent="0.2">
      <c r="A67" s="1">
        <f t="shared" ref="A67:A130" si="1">A66+B67</f>
        <v>930.82333333333361</v>
      </c>
      <c r="B67" s="1">
        <v>13.75</v>
      </c>
      <c r="C67" s="2">
        <v>35147</v>
      </c>
      <c r="D67" s="3" t="s">
        <v>682</v>
      </c>
      <c r="E67" s="3" t="s">
        <v>1006</v>
      </c>
      <c r="F67" s="3" t="s">
        <v>1006</v>
      </c>
    </row>
    <row r="68" spans="1:8" ht="76.5" x14ac:dyDescent="0.2">
      <c r="A68" s="1">
        <f t="shared" si="1"/>
        <v>956.82333333333361</v>
      </c>
      <c r="B68" s="1">
        <v>26</v>
      </c>
      <c r="C68" s="2">
        <v>35160</v>
      </c>
      <c r="D68" s="3" t="s">
        <v>682</v>
      </c>
      <c r="E68" s="3" t="s">
        <v>1007</v>
      </c>
      <c r="F68" s="3" t="s">
        <v>1007</v>
      </c>
    </row>
    <row r="69" spans="1:8" ht="89.25" x14ac:dyDescent="0.2">
      <c r="A69" s="1">
        <f t="shared" si="1"/>
        <v>953.97333333333358</v>
      </c>
      <c r="B69" s="1">
        <v>-2.85</v>
      </c>
      <c r="C69" s="2">
        <v>35174</v>
      </c>
      <c r="D69" s="3" t="s">
        <v>1544</v>
      </c>
      <c r="E69" s="3" t="s">
        <v>1008</v>
      </c>
      <c r="F69" s="3" t="s">
        <v>1008</v>
      </c>
    </row>
    <row r="70" spans="1:8" ht="51" x14ac:dyDescent="0.2">
      <c r="A70" s="1">
        <f t="shared" si="1"/>
        <v>948.13333333333355</v>
      </c>
      <c r="B70" s="1">
        <v>-5.84</v>
      </c>
      <c r="C70" s="2">
        <v>35174</v>
      </c>
      <c r="D70" s="3" t="s">
        <v>1546</v>
      </c>
      <c r="E70" s="3" t="s">
        <v>1009</v>
      </c>
      <c r="F70" s="3" t="s">
        <v>1009</v>
      </c>
    </row>
    <row r="71" spans="1:8" ht="89.25" x14ac:dyDescent="0.2">
      <c r="A71" s="1">
        <f t="shared" si="1"/>
        <v>953.98333333333358</v>
      </c>
      <c r="B71" s="1">
        <v>5.85</v>
      </c>
      <c r="C71" s="2">
        <v>35175</v>
      </c>
      <c r="D71" s="3" t="s">
        <v>1544</v>
      </c>
      <c r="E71" s="3" t="s">
        <v>1010</v>
      </c>
      <c r="F71" s="3" t="s">
        <v>1010</v>
      </c>
    </row>
    <row r="72" spans="1:8" ht="51" x14ac:dyDescent="0.2">
      <c r="A72" s="1">
        <f t="shared" si="1"/>
        <v>950.09333333333359</v>
      </c>
      <c r="B72" s="1">
        <v>-3.89</v>
      </c>
      <c r="C72" s="2">
        <v>35175</v>
      </c>
      <c r="D72" s="3" t="s">
        <v>1546</v>
      </c>
      <c r="E72" s="3" t="s">
        <v>1009</v>
      </c>
      <c r="F72" s="3" t="s">
        <v>1009</v>
      </c>
    </row>
    <row r="73" spans="1:8" ht="102" x14ac:dyDescent="0.2">
      <c r="A73" s="1">
        <f t="shared" si="1"/>
        <v>958.29333333333363</v>
      </c>
      <c r="B73" s="1">
        <v>8.1999999999999993</v>
      </c>
      <c r="C73" s="2">
        <v>35176</v>
      </c>
      <c r="D73" s="3" t="s">
        <v>1544</v>
      </c>
      <c r="E73" s="3" t="s">
        <v>1011</v>
      </c>
      <c r="F73" s="3" t="s">
        <v>1011</v>
      </c>
    </row>
    <row r="74" spans="1:8" ht="76.5" x14ac:dyDescent="0.2">
      <c r="A74" s="1">
        <f t="shared" si="1"/>
        <v>1114.2933333333335</v>
      </c>
      <c r="B74" s="1">
        <v>156</v>
      </c>
      <c r="C74" s="2">
        <v>35188</v>
      </c>
      <c r="D74" s="3" t="s">
        <v>682</v>
      </c>
      <c r="E74" s="3" t="s">
        <v>1012</v>
      </c>
      <c r="F74" s="3" t="s">
        <v>1012</v>
      </c>
    </row>
    <row r="75" spans="1:8" ht="165.75" x14ac:dyDescent="0.2">
      <c r="A75" s="1">
        <f t="shared" si="1"/>
        <v>1244.2933333333335</v>
      </c>
      <c r="B75" s="1">
        <v>130</v>
      </c>
      <c r="C75" s="2">
        <v>35217</v>
      </c>
      <c r="D75" s="73" t="s">
        <v>1574</v>
      </c>
      <c r="E75" s="71" t="s">
        <v>1013</v>
      </c>
      <c r="F75" s="71" t="s">
        <v>1013</v>
      </c>
      <c r="G75" s="71"/>
      <c r="H75" s="71"/>
    </row>
    <row r="76" spans="1:8" ht="216.75" x14ac:dyDescent="0.2">
      <c r="A76" s="1">
        <f t="shared" si="1"/>
        <v>-277.70666666666648</v>
      </c>
      <c r="B76" s="1">
        <v>-1522</v>
      </c>
      <c r="C76" s="2">
        <v>35218</v>
      </c>
      <c r="D76" s="73" t="s">
        <v>1561</v>
      </c>
      <c r="E76" s="71" t="s">
        <v>1014</v>
      </c>
      <c r="F76" s="71" t="s">
        <v>1014</v>
      </c>
      <c r="G76" s="71"/>
      <c r="H76" s="71"/>
    </row>
    <row r="77" spans="1:8" ht="153" x14ac:dyDescent="0.2">
      <c r="A77" s="1">
        <f t="shared" si="1"/>
        <v>-1131.7066666666665</v>
      </c>
      <c r="B77" s="1">
        <v>-854</v>
      </c>
      <c r="C77" s="2">
        <v>35219</v>
      </c>
      <c r="D77" s="73" t="s">
        <v>1561</v>
      </c>
      <c r="E77" s="71" t="s">
        <v>1015</v>
      </c>
      <c r="F77" s="71" t="s">
        <v>1015</v>
      </c>
      <c r="G77" s="71"/>
      <c r="H77" s="71"/>
    </row>
    <row r="78" spans="1:8" ht="153" x14ac:dyDescent="0.2">
      <c r="A78" s="1">
        <f t="shared" si="1"/>
        <v>-1285.7066666666665</v>
      </c>
      <c r="B78" s="1">
        <v>-154</v>
      </c>
      <c r="C78" s="2">
        <v>35220</v>
      </c>
      <c r="D78" s="73" t="s">
        <v>1561</v>
      </c>
      <c r="E78" s="71" t="s">
        <v>1015</v>
      </c>
      <c r="F78" s="71" t="s">
        <v>1015</v>
      </c>
      <c r="G78" s="71"/>
      <c r="H78" s="71"/>
    </row>
    <row r="79" spans="1:8" ht="76.5" x14ac:dyDescent="0.2">
      <c r="A79" s="1">
        <f t="shared" si="1"/>
        <v>-1186.7066666666665</v>
      </c>
      <c r="B79" s="1">
        <v>99</v>
      </c>
      <c r="C79" s="2">
        <v>35230</v>
      </c>
      <c r="D79" s="3" t="s">
        <v>682</v>
      </c>
      <c r="E79" s="3" t="s">
        <v>1016</v>
      </c>
      <c r="F79" s="3" t="s">
        <v>1016</v>
      </c>
    </row>
    <row r="80" spans="1:8" ht="102" x14ac:dyDescent="0.2">
      <c r="A80" s="1">
        <f t="shared" si="1"/>
        <v>-1183.1066666666666</v>
      </c>
      <c r="B80" s="1">
        <v>3.6</v>
      </c>
      <c r="C80" s="2">
        <v>35231</v>
      </c>
      <c r="D80" s="3" t="s">
        <v>1544</v>
      </c>
      <c r="E80" s="3" t="s">
        <v>1017</v>
      </c>
      <c r="F80" s="3" t="s">
        <v>1017</v>
      </c>
    </row>
    <row r="81" spans="1:6" ht="63.75" x14ac:dyDescent="0.2">
      <c r="A81" s="1">
        <f t="shared" si="1"/>
        <v>-1180.3566666666666</v>
      </c>
      <c r="B81" s="1">
        <v>2.75</v>
      </c>
      <c r="C81" s="2">
        <v>35240</v>
      </c>
      <c r="D81" s="3" t="s">
        <v>1544</v>
      </c>
      <c r="E81" s="3" t="s">
        <v>1018</v>
      </c>
      <c r="F81" s="3" t="s">
        <v>1018</v>
      </c>
    </row>
    <row r="82" spans="1:6" ht="63.75" x14ac:dyDescent="0.2">
      <c r="A82" s="1">
        <f t="shared" si="1"/>
        <v>-1102.3566666666666</v>
      </c>
      <c r="B82" s="1">
        <v>78</v>
      </c>
      <c r="C82" s="2">
        <v>35279</v>
      </c>
      <c r="D82" s="3" t="s">
        <v>682</v>
      </c>
      <c r="E82" s="3" t="s">
        <v>1019</v>
      </c>
      <c r="F82" s="3" t="s">
        <v>1019</v>
      </c>
    </row>
    <row r="83" spans="1:6" ht="114.75" x14ac:dyDescent="0.2">
      <c r="A83" s="1">
        <f t="shared" si="1"/>
        <v>-1082.0566666666666</v>
      </c>
      <c r="B83" s="1">
        <v>20.3</v>
      </c>
      <c r="C83" s="2">
        <v>35343</v>
      </c>
      <c r="D83" s="3" t="s">
        <v>682</v>
      </c>
      <c r="E83" s="3" t="s">
        <v>1020</v>
      </c>
      <c r="F83" s="3" t="s">
        <v>1020</v>
      </c>
    </row>
    <row r="84" spans="1:6" ht="102" x14ac:dyDescent="0.2">
      <c r="A84" s="1">
        <f t="shared" si="1"/>
        <v>-987.05666666666662</v>
      </c>
      <c r="B84" s="1">
        <v>95</v>
      </c>
      <c r="C84" s="2">
        <v>35370</v>
      </c>
      <c r="D84" s="3" t="s">
        <v>682</v>
      </c>
      <c r="E84" s="3" t="s">
        <v>1021</v>
      </c>
      <c r="F84" s="3" t="s">
        <v>1021</v>
      </c>
    </row>
    <row r="85" spans="1:6" ht="114.75" x14ac:dyDescent="0.2">
      <c r="A85" s="1">
        <f t="shared" si="1"/>
        <v>-984.80666666666662</v>
      </c>
      <c r="B85" s="1">
        <v>2.25</v>
      </c>
      <c r="C85" s="2">
        <v>35372</v>
      </c>
      <c r="D85" s="72" t="s">
        <v>1560</v>
      </c>
      <c r="E85" s="3" t="s">
        <v>1022</v>
      </c>
      <c r="F85" s="3" t="s">
        <v>1022</v>
      </c>
    </row>
    <row r="86" spans="1:6" ht="89.25" x14ac:dyDescent="0.2">
      <c r="A86" s="1">
        <f t="shared" si="1"/>
        <v>-916.80666666666662</v>
      </c>
      <c r="B86" s="1">
        <v>68</v>
      </c>
      <c r="C86" s="2">
        <v>35405</v>
      </c>
      <c r="D86" s="3" t="s">
        <v>682</v>
      </c>
      <c r="E86" s="3" t="s">
        <v>1023</v>
      </c>
      <c r="F86" s="3" t="s">
        <v>1023</v>
      </c>
    </row>
    <row r="87" spans="1:6" ht="76.5" x14ac:dyDescent="0.2">
      <c r="A87" s="1">
        <f t="shared" si="1"/>
        <v>-911.80666666666662</v>
      </c>
      <c r="B87" s="1">
        <v>5</v>
      </c>
      <c r="C87" s="2">
        <v>35427</v>
      </c>
      <c r="D87" s="3" t="s">
        <v>1548</v>
      </c>
      <c r="E87" s="3" t="s">
        <v>1024</v>
      </c>
      <c r="F87" s="3" t="s">
        <v>1024</v>
      </c>
    </row>
    <row r="88" spans="1:6" ht="76.5" x14ac:dyDescent="0.2">
      <c r="A88" s="1">
        <f t="shared" si="1"/>
        <v>-901.80666666666662</v>
      </c>
      <c r="B88" s="1">
        <v>10</v>
      </c>
      <c r="C88" s="2">
        <v>35429</v>
      </c>
      <c r="D88" s="3" t="s">
        <v>1548</v>
      </c>
      <c r="E88" s="3" t="s">
        <v>1024</v>
      </c>
      <c r="F88" s="3" t="s">
        <v>1024</v>
      </c>
    </row>
    <row r="89" spans="1:6" ht="76.5" x14ac:dyDescent="0.2">
      <c r="A89" s="1">
        <f t="shared" si="1"/>
        <v>-875.80666666666662</v>
      </c>
      <c r="B89" s="1">
        <v>26</v>
      </c>
      <c r="C89" s="2">
        <v>35430</v>
      </c>
      <c r="D89" s="3" t="s">
        <v>1548</v>
      </c>
      <c r="E89" s="3" t="s">
        <v>1024</v>
      </c>
      <c r="F89" s="3" t="s">
        <v>1024</v>
      </c>
    </row>
    <row r="90" spans="1:6" ht="51" x14ac:dyDescent="0.2">
      <c r="A90" s="1">
        <f t="shared" si="1"/>
        <v>-826.14</v>
      </c>
      <c r="B90" s="1">
        <f>(81.5+67.5)/3</f>
        <v>49.666666666666664</v>
      </c>
      <c r="C90" s="2">
        <v>35430</v>
      </c>
      <c r="D90" s="3" t="s">
        <v>1547</v>
      </c>
      <c r="E90" s="3" t="s">
        <v>999</v>
      </c>
      <c r="F90" s="3" t="s">
        <v>999</v>
      </c>
    </row>
    <row r="91" spans="1:6" ht="51" x14ac:dyDescent="0.2">
      <c r="A91" s="1">
        <f t="shared" si="1"/>
        <v>-992.80666666666662</v>
      </c>
      <c r="B91" s="1">
        <f>250*2/3*-1</f>
        <v>-166.66666666666666</v>
      </c>
      <c r="C91" s="2">
        <v>35430</v>
      </c>
      <c r="D91" s="3" t="s">
        <v>1547</v>
      </c>
      <c r="E91" s="3" t="s">
        <v>1025</v>
      </c>
      <c r="F91" s="3" t="s">
        <v>1025</v>
      </c>
    </row>
    <row r="92" spans="1:6" ht="76.5" x14ac:dyDescent="0.2">
      <c r="A92" s="1">
        <f t="shared" si="1"/>
        <v>-1052.8066666666666</v>
      </c>
      <c r="B92" s="1">
        <v>-60</v>
      </c>
      <c r="C92" s="2">
        <v>35431</v>
      </c>
      <c r="D92" s="3" t="s">
        <v>1548</v>
      </c>
      <c r="E92" s="3" t="s">
        <v>1024</v>
      </c>
      <c r="F92" s="3" t="s">
        <v>1024</v>
      </c>
    </row>
    <row r="93" spans="1:6" ht="76.5" x14ac:dyDescent="0.2">
      <c r="A93" s="1">
        <f t="shared" si="1"/>
        <v>-972.80666666666662</v>
      </c>
      <c r="B93" s="1">
        <v>80</v>
      </c>
      <c r="C93" s="2">
        <v>35432</v>
      </c>
      <c r="D93" s="3" t="s">
        <v>1548</v>
      </c>
      <c r="E93" s="3" t="s">
        <v>1024</v>
      </c>
      <c r="F93" s="3" t="s">
        <v>1024</v>
      </c>
    </row>
    <row r="94" spans="1:6" ht="76.5" x14ac:dyDescent="0.2">
      <c r="A94" s="1">
        <f t="shared" si="1"/>
        <v>-1012.8066666666666</v>
      </c>
      <c r="B94" s="1">
        <v>-40</v>
      </c>
      <c r="C94" s="2">
        <v>35433</v>
      </c>
      <c r="D94" s="3" t="s">
        <v>1548</v>
      </c>
      <c r="E94" s="3" t="s">
        <v>1024</v>
      </c>
      <c r="F94" s="3" t="s">
        <v>1024</v>
      </c>
    </row>
    <row r="95" spans="1:6" ht="76.5" x14ac:dyDescent="0.2">
      <c r="A95" s="1">
        <f t="shared" si="1"/>
        <v>-1116.8066666666666</v>
      </c>
      <c r="B95" s="1">
        <v>-104</v>
      </c>
      <c r="C95" s="2">
        <v>35440</v>
      </c>
      <c r="D95" s="3" t="s">
        <v>682</v>
      </c>
      <c r="E95" s="3" t="s">
        <v>1026</v>
      </c>
      <c r="F95" s="3" t="s">
        <v>1026</v>
      </c>
    </row>
    <row r="96" spans="1:6" ht="63.75" x14ac:dyDescent="0.2">
      <c r="A96" s="1">
        <f t="shared" si="1"/>
        <v>-1291.8066666666666</v>
      </c>
      <c r="B96" s="1">
        <v>-175</v>
      </c>
      <c r="C96" s="2">
        <v>35456</v>
      </c>
      <c r="D96" s="3" t="s">
        <v>581</v>
      </c>
      <c r="E96" s="3" t="s">
        <v>1003</v>
      </c>
      <c r="F96" s="3" t="s">
        <v>1003</v>
      </c>
    </row>
    <row r="97" spans="1:6" ht="89.25" x14ac:dyDescent="0.2">
      <c r="A97" s="1">
        <f t="shared" si="1"/>
        <v>-1199.8066666666666</v>
      </c>
      <c r="B97" s="1">
        <v>92</v>
      </c>
      <c r="C97" s="2">
        <v>35468</v>
      </c>
      <c r="D97" s="3" t="s">
        <v>682</v>
      </c>
      <c r="E97" s="3" t="s">
        <v>1027</v>
      </c>
      <c r="F97" s="3" t="s">
        <v>1027</v>
      </c>
    </row>
    <row r="98" spans="1:6" ht="102" x14ac:dyDescent="0.2">
      <c r="A98" s="1">
        <f t="shared" si="1"/>
        <v>-1112.8066666666666</v>
      </c>
      <c r="B98" s="1">
        <v>87</v>
      </c>
      <c r="C98" s="2">
        <v>35496</v>
      </c>
      <c r="D98" s="3" t="s">
        <v>682</v>
      </c>
      <c r="E98" s="3" t="s">
        <v>1028</v>
      </c>
      <c r="F98" s="3" t="s">
        <v>1028</v>
      </c>
    </row>
    <row r="99" spans="1:6" ht="63.75" x14ac:dyDescent="0.2">
      <c r="A99" s="1">
        <f t="shared" si="1"/>
        <v>-1119.9866666666667</v>
      </c>
      <c r="B99" s="1">
        <v>-7.18</v>
      </c>
      <c r="C99" s="2">
        <v>35503</v>
      </c>
      <c r="D99" s="3" t="s">
        <v>1546</v>
      </c>
      <c r="E99" s="3" t="s">
        <v>1029</v>
      </c>
      <c r="F99" s="3" t="s">
        <v>1029</v>
      </c>
    </row>
    <row r="100" spans="1:6" ht="38.25" x14ac:dyDescent="0.2">
      <c r="A100" s="1">
        <f t="shared" si="1"/>
        <v>-1120.9866666666667</v>
      </c>
      <c r="B100" s="1">
        <v>-1</v>
      </c>
      <c r="C100" s="2">
        <v>35628</v>
      </c>
      <c r="D100" s="3" t="s">
        <v>1544</v>
      </c>
      <c r="E100" s="3" t="s">
        <v>1030</v>
      </c>
      <c r="F100" s="3" t="s">
        <v>1030</v>
      </c>
    </row>
    <row r="101" spans="1:6" ht="89.25" x14ac:dyDescent="0.2">
      <c r="A101" s="1">
        <f t="shared" si="1"/>
        <v>-1210.9866666666667</v>
      </c>
      <c r="B101" s="1">
        <v>-90</v>
      </c>
      <c r="C101" s="2">
        <v>35706</v>
      </c>
      <c r="D101" s="3" t="s">
        <v>682</v>
      </c>
      <c r="E101" s="3" t="s">
        <v>1027</v>
      </c>
      <c r="F101" s="3" t="s">
        <v>1027</v>
      </c>
    </row>
    <row r="102" spans="1:6" ht="114.75" x14ac:dyDescent="0.2">
      <c r="A102" s="1">
        <f t="shared" si="1"/>
        <v>-1156.4366666666667</v>
      </c>
      <c r="B102" s="1">
        <v>54.55</v>
      </c>
      <c r="C102" s="2">
        <v>35721</v>
      </c>
      <c r="D102" s="3" t="s">
        <v>682</v>
      </c>
      <c r="E102" s="3" t="s">
        <v>1031</v>
      </c>
      <c r="F102" s="3" t="s">
        <v>1031</v>
      </c>
    </row>
    <row r="103" spans="1:6" ht="89.25" x14ac:dyDescent="0.2">
      <c r="A103" s="1">
        <f t="shared" si="1"/>
        <v>-959.43666666666672</v>
      </c>
      <c r="B103" s="1">
        <v>197</v>
      </c>
      <c r="C103" s="2">
        <v>35741</v>
      </c>
      <c r="D103" s="3" t="s">
        <v>682</v>
      </c>
      <c r="E103" s="3" t="s">
        <v>1032</v>
      </c>
      <c r="F103" s="3" t="s">
        <v>1032</v>
      </c>
    </row>
    <row r="104" spans="1:6" ht="38.25" x14ac:dyDescent="0.2">
      <c r="A104" s="1">
        <f t="shared" si="1"/>
        <v>-967.43666666666672</v>
      </c>
      <c r="B104" s="1">
        <v>-8</v>
      </c>
      <c r="C104" s="2">
        <v>35746</v>
      </c>
      <c r="D104" s="3" t="s">
        <v>1547</v>
      </c>
      <c r="E104" s="3" t="s">
        <v>1033</v>
      </c>
      <c r="F104" s="3" t="s">
        <v>1033</v>
      </c>
    </row>
    <row r="105" spans="1:6" ht="76.5" x14ac:dyDescent="0.2">
      <c r="A105" s="1">
        <f t="shared" si="1"/>
        <v>-1115.4366666666667</v>
      </c>
      <c r="B105" s="1">
        <v>-148</v>
      </c>
      <c r="C105" s="2">
        <v>35769</v>
      </c>
      <c r="D105" s="3" t="s">
        <v>682</v>
      </c>
      <c r="E105" s="3" t="s">
        <v>1034</v>
      </c>
      <c r="F105" s="3" t="s">
        <v>1034</v>
      </c>
    </row>
    <row r="106" spans="1:6" ht="51" x14ac:dyDescent="0.2">
      <c r="A106" s="1">
        <f t="shared" si="1"/>
        <v>-1282.1033333333335</v>
      </c>
      <c r="B106" s="1">
        <f>250*2/3*-1</f>
        <v>-166.66666666666666</v>
      </c>
      <c r="C106" s="2">
        <v>35795</v>
      </c>
      <c r="D106" s="3" t="s">
        <v>1547</v>
      </c>
      <c r="E106" s="3" t="s">
        <v>1000</v>
      </c>
      <c r="F106" s="3" t="s">
        <v>1000</v>
      </c>
    </row>
    <row r="107" spans="1:6" ht="51" x14ac:dyDescent="0.2">
      <c r="A107" s="1">
        <f t="shared" si="1"/>
        <v>-1235.1033333333335</v>
      </c>
      <c r="B107" s="1">
        <f>(67.5+73.5)/3</f>
        <v>47</v>
      </c>
      <c r="C107" s="2">
        <v>35795</v>
      </c>
      <c r="D107" s="3" t="s">
        <v>1547</v>
      </c>
      <c r="E107" s="3" t="s">
        <v>1035</v>
      </c>
      <c r="F107" s="3" t="s">
        <v>1035</v>
      </c>
    </row>
    <row r="108" spans="1:6" ht="76.5" x14ac:dyDescent="0.2">
      <c r="A108" s="1">
        <f t="shared" si="1"/>
        <v>-1285.1033333333335</v>
      </c>
      <c r="B108" s="1">
        <v>-50</v>
      </c>
      <c r="C108" s="2">
        <v>35804</v>
      </c>
      <c r="D108" s="3" t="s">
        <v>682</v>
      </c>
      <c r="E108" s="3" t="s">
        <v>1036</v>
      </c>
      <c r="F108" s="3" t="s">
        <v>1036</v>
      </c>
    </row>
    <row r="109" spans="1:6" ht="51" x14ac:dyDescent="0.2">
      <c r="A109" s="1">
        <f t="shared" si="1"/>
        <v>-1345.1033333333335</v>
      </c>
      <c r="B109" s="1">
        <v>-60</v>
      </c>
      <c r="C109" s="2">
        <v>35820</v>
      </c>
      <c r="D109" s="3" t="s">
        <v>581</v>
      </c>
      <c r="E109" s="3" t="s">
        <v>1037</v>
      </c>
      <c r="F109" s="3" t="s">
        <v>1037</v>
      </c>
    </row>
    <row r="110" spans="1:6" ht="89.25" x14ac:dyDescent="0.2">
      <c r="A110" s="1">
        <f t="shared" si="1"/>
        <v>-1212.1033333333335</v>
      </c>
      <c r="B110" s="1">
        <v>133</v>
      </c>
      <c r="C110" s="2">
        <v>35825</v>
      </c>
      <c r="D110" s="3" t="s">
        <v>682</v>
      </c>
      <c r="E110" s="3" t="s">
        <v>1038</v>
      </c>
      <c r="F110" s="3" t="s">
        <v>1038</v>
      </c>
    </row>
    <row r="111" spans="1:6" ht="38.25" x14ac:dyDescent="0.2">
      <c r="A111" s="1">
        <f t="shared" si="1"/>
        <v>-1216.1033333333335</v>
      </c>
      <c r="B111" s="1">
        <v>-4</v>
      </c>
      <c r="C111" s="2">
        <v>35834</v>
      </c>
      <c r="D111" s="3" t="s">
        <v>1547</v>
      </c>
      <c r="E111" s="3" t="s">
        <v>1039</v>
      </c>
      <c r="F111" s="3" t="s">
        <v>1039</v>
      </c>
    </row>
    <row r="112" spans="1:6" ht="89.25" x14ac:dyDescent="0.2">
      <c r="A112" s="1">
        <f t="shared" si="1"/>
        <v>-1208.1033333333335</v>
      </c>
      <c r="B112" s="1">
        <v>8</v>
      </c>
      <c r="C112" s="2">
        <v>35853</v>
      </c>
      <c r="D112" s="3" t="s">
        <v>682</v>
      </c>
      <c r="E112" s="3" t="s">
        <v>1040</v>
      </c>
      <c r="F112" s="3" t="s">
        <v>1040</v>
      </c>
    </row>
    <row r="113" spans="1:6" ht="76.5" x14ac:dyDescent="0.2">
      <c r="A113" s="1">
        <f t="shared" si="1"/>
        <v>-1254.1033333333335</v>
      </c>
      <c r="B113" s="1">
        <v>-46</v>
      </c>
      <c r="C113" s="2">
        <v>35888</v>
      </c>
      <c r="D113" s="3" t="s">
        <v>682</v>
      </c>
      <c r="E113" s="3" t="s">
        <v>1041</v>
      </c>
      <c r="F113" s="3" t="s">
        <v>1041</v>
      </c>
    </row>
    <row r="114" spans="1:6" ht="89.25" x14ac:dyDescent="0.2">
      <c r="A114" s="1">
        <f t="shared" si="1"/>
        <v>-1094.1033333333335</v>
      </c>
      <c r="B114" s="1">
        <v>160</v>
      </c>
      <c r="C114" s="2">
        <v>35916</v>
      </c>
      <c r="D114" s="3" t="s">
        <v>682</v>
      </c>
      <c r="E114" s="3" t="s">
        <v>1042</v>
      </c>
      <c r="F114" s="3" t="s">
        <v>1042</v>
      </c>
    </row>
    <row r="115" spans="1:6" ht="63.75" x14ac:dyDescent="0.2">
      <c r="A115" s="1">
        <f t="shared" si="1"/>
        <v>-1104.1033333333335</v>
      </c>
      <c r="B115" s="1">
        <v>-10</v>
      </c>
      <c r="C115" s="2">
        <v>35972</v>
      </c>
      <c r="D115" s="3" t="s">
        <v>1544</v>
      </c>
      <c r="E115" s="3" t="s">
        <v>1043</v>
      </c>
      <c r="F115" s="3" t="s">
        <v>1043</v>
      </c>
    </row>
    <row r="116" spans="1:6" ht="89.25" x14ac:dyDescent="0.2">
      <c r="A116" s="1">
        <f t="shared" si="1"/>
        <v>-1102.4033333333334</v>
      </c>
      <c r="B116" s="1">
        <v>1.7</v>
      </c>
      <c r="C116" s="2">
        <v>36015</v>
      </c>
      <c r="D116" s="3" t="s">
        <v>682</v>
      </c>
      <c r="E116" s="3" t="s">
        <v>1044</v>
      </c>
      <c r="F116" s="3" t="s">
        <v>1044</v>
      </c>
    </row>
    <row r="117" spans="1:6" ht="51" x14ac:dyDescent="0.2">
      <c r="A117" s="1">
        <f t="shared" si="1"/>
        <v>-1103.4833333333333</v>
      </c>
      <c r="B117" s="1">
        <v>-1.08</v>
      </c>
      <c r="C117" s="2">
        <v>36119</v>
      </c>
      <c r="D117" s="3" t="s">
        <v>1546</v>
      </c>
      <c r="E117" s="3" t="s">
        <v>1045</v>
      </c>
      <c r="F117" s="3" t="s">
        <v>1045</v>
      </c>
    </row>
    <row r="118" spans="1:6" ht="51" x14ac:dyDescent="0.2">
      <c r="A118" s="1">
        <f t="shared" si="1"/>
        <v>-1270.1500000000001</v>
      </c>
      <c r="B118" s="1">
        <f>((250/3)+(250/3))*-1</f>
        <v>-166.66666666666666</v>
      </c>
      <c r="C118" s="2">
        <v>36160</v>
      </c>
      <c r="D118" s="3" t="s">
        <v>1547</v>
      </c>
      <c r="E118" s="3" t="s">
        <v>1000</v>
      </c>
      <c r="F118" s="3" t="s">
        <v>1000</v>
      </c>
    </row>
    <row r="119" spans="1:6" ht="51" x14ac:dyDescent="0.2">
      <c r="A119" s="1">
        <f t="shared" si="1"/>
        <v>-1268.8166666666668</v>
      </c>
      <c r="B119" s="1">
        <f>(4/3)</f>
        <v>1.3333333333333333</v>
      </c>
      <c r="C119" s="2">
        <v>36160</v>
      </c>
      <c r="D119" s="3" t="s">
        <v>1547</v>
      </c>
      <c r="E119" s="3" t="s">
        <v>1035</v>
      </c>
      <c r="F119" s="3" t="s">
        <v>1035</v>
      </c>
    </row>
    <row r="120" spans="1:6" ht="51" x14ac:dyDescent="0.2">
      <c r="A120" s="1">
        <f t="shared" si="1"/>
        <v>-1308.8166666666668</v>
      </c>
      <c r="B120" s="1">
        <v>-40</v>
      </c>
      <c r="C120" s="2">
        <v>36191</v>
      </c>
      <c r="D120" s="3" t="s">
        <v>581</v>
      </c>
      <c r="E120" s="3" t="s">
        <v>1046</v>
      </c>
      <c r="F120" s="3" t="s">
        <v>1046</v>
      </c>
    </row>
    <row r="121" spans="1:6" ht="89.25" x14ac:dyDescent="0.2">
      <c r="A121" s="1">
        <f t="shared" si="1"/>
        <v>-1289.9466666666669</v>
      </c>
      <c r="B121" s="1">
        <v>18.87</v>
      </c>
      <c r="C121" s="2">
        <v>36203</v>
      </c>
      <c r="D121" s="3" t="s">
        <v>1546</v>
      </c>
      <c r="E121" s="3" t="s">
        <v>1047</v>
      </c>
      <c r="F121" s="3" t="s">
        <v>1047</v>
      </c>
    </row>
    <row r="122" spans="1:6" ht="63.75" x14ac:dyDescent="0.2">
      <c r="A122" s="1">
        <f t="shared" si="1"/>
        <v>-1294.9466666666669</v>
      </c>
      <c r="B122" s="1">
        <v>-5</v>
      </c>
      <c r="C122" s="2">
        <v>36219</v>
      </c>
      <c r="D122" s="3" t="s">
        <v>1544</v>
      </c>
      <c r="E122" s="3" t="s">
        <v>1048</v>
      </c>
      <c r="F122" s="3" t="s">
        <v>1048</v>
      </c>
    </row>
    <row r="123" spans="1:6" ht="114.75" x14ac:dyDescent="0.2">
      <c r="A123" s="1">
        <f t="shared" si="1"/>
        <v>-1410.9466666666669</v>
      </c>
      <c r="B123" s="1">
        <v>-116</v>
      </c>
      <c r="C123" s="2">
        <v>36280</v>
      </c>
      <c r="D123" s="3" t="s">
        <v>682</v>
      </c>
      <c r="E123" s="3" t="s">
        <v>1049</v>
      </c>
      <c r="F123" s="3" t="s">
        <v>1049</v>
      </c>
    </row>
    <row r="124" spans="1:6" ht="178.5" x14ac:dyDescent="0.2">
      <c r="A124" s="1">
        <f t="shared" si="1"/>
        <v>-1405.9466666666669</v>
      </c>
      <c r="B124" s="1">
        <v>5</v>
      </c>
      <c r="C124" s="2">
        <v>36323</v>
      </c>
      <c r="D124" s="3" t="s">
        <v>1544</v>
      </c>
      <c r="E124" s="3" t="s">
        <v>1050</v>
      </c>
      <c r="F124" s="3" t="s">
        <v>1050</v>
      </c>
    </row>
    <row r="125" spans="1:6" ht="178.5" x14ac:dyDescent="0.2">
      <c r="A125" s="1">
        <f t="shared" si="1"/>
        <v>-1399.9466666666669</v>
      </c>
      <c r="B125" s="1">
        <v>6</v>
      </c>
      <c r="C125" s="2">
        <v>36324</v>
      </c>
      <c r="D125" s="3" t="s">
        <v>1544</v>
      </c>
      <c r="E125" s="3" t="s">
        <v>1050</v>
      </c>
      <c r="F125" s="3" t="s">
        <v>1050</v>
      </c>
    </row>
    <row r="126" spans="1:6" ht="140.25" x14ac:dyDescent="0.2">
      <c r="A126" s="1">
        <f t="shared" si="1"/>
        <v>-1446.9466666666669</v>
      </c>
      <c r="B126" s="1">
        <v>-47</v>
      </c>
      <c r="C126" s="2">
        <v>36351</v>
      </c>
      <c r="D126" s="3" t="s">
        <v>682</v>
      </c>
      <c r="E126" s="3" t="s">
        <v>1051</v>
      </c>
      <c r="F126" s="3" t="s">
        <v>1051</v>
      </c>
    </row>
    <row r="127" spans="1:6" ht="89.25" x14ac:dyDescent="0.2">
      <c r="A127" s="1">
        <f t="shared" si="1"/>
        <v>-1449.2266666666669</v>
      </c>
      <c r="B127" s="1">
        <v>-2.2799999999999998</v>
      </c>
      <c r="C127" s="2">
        <v>36483</v>
      </c>
      <c r="D127" s="3" t="s">
        <v>1546</v>
      </c>
      <c r="E127" s="3" t="s">
        <v>1052</v>
      </c>
      <c r="F127" s="3" t="s">
        <v>1052</v>
      </c>
    </row>
    <row r="128" spans="1:6" ht="51" x14ac:dyDescent="0.2">
      <c r="A128" s="1">
        <f t="shared" si="1"/>
        <v>-1313.7266666666669</v>
      </c>
      <c r="B128" s="1">
        <v>135.5</v>
      </c>
      <c r="C128" s="2">
        <v>36502</v>
      </c>
      <c r="D128" s="72" t="s">
        <v>1556</v>
      </c>
      <c r="E128" s="3" t="s">
        <v>1053</v>
      </c>
      <c r="F128" s="3" t="s">
        <v>1053</v>
      </c>
    </row>
    <row r="129" spans="1:6" ht="51" x14ac:dyDescent="0.2">
      <c r="A129" s="1">
        <f t="shared" si="1"/>
        <v>-1708.7266666666669</v>
      </c>
      <c r="B129" s="1">
        <v>-395</v>
      </c>
      <c r="C129" s="2">
        <v>36503</v>
      </c>
      <c r="D129" s="72" t="s">
        <v>1556</v>
      </c>
      <c r="E129" s="3" t="s">
        <v>1053</v>
      </c>
      <c r="F129" s="3" t="s">
        <v>1053</v>
      </c>
    </row>
    <row r="130" spans="1:6" ht="51" x14ac:dyDescent="0.2">
      <c r="A130" s="1">
        <f t="shared" si="1"/>
        <v>-1875.3933333333337</v>
      </c>
      <c r="B130" s="1">
        <f>((250/3)+(250/3))*-1</f>
        <v>-166.66666666666666</v>
      </c>
      <c r="C130" s="2">
        <v>36525</v>
      </c>
      <c r="D130" s="3" t="s">
        <v>1547</v>
      </c>
      <c r="E130" s="3" t="s">
        <v>1000</v>
      </c>
      <c r="F130" s="3" t="s">
        <v>1000</v>
      </c>
    </row>
    <row r="131" spans="1:6" ht="51" x14ac:dyDescent="0.2">
      <c r="A131" s="1">
        <f t="shared" ref="A131:A194" si="2">A130+B131</f>
        <v>-1837.3933333333337</v>
      </c>
      <c r="B131" s="1">
        <f>(4+3+6+31+28+3+36+3)/3</f>
        <v>38</v>
      </c>
      <c r="C131" s="2">
        <v>36525</v>
      </c>
      <c r="D131" s="3" t="s">
        <v>1547</v>
      </c>
      <c r="E131" s="3" t="s">
        <v>1035</v>
      </c>
      <c r="F131" s="3" t="s">
        <v>1035</v>
      </c>
    </row>
    <row r="132" spans="1:6" ht="51" x14ac:dyDescent="0.2">
      <c r="A132" s="1">
        <f t="shared" si="2"/>
        <v>-1877.3933333333337</v>
      </c>
      <c r="B132" s="1">
        <v>-40</v>
      </c>
      <c r="C132" s="2">
        <v>36555</v>
      </c>
      <c r="D132" s="3" t="s">
        <v>581</v>
      </c>
      <c r="E132" s="3" t="s">
        <v>1046</v>
      </c>
      <c r="F132" s="3" t="s">
        <v>1046</v>
      </c>
    </row>
    <row r="133" spans="1:6" ht="102" x14ac:dyDescent="0.2">
      <c r="A133" s="1">
        <f t="shared" si="2"/>
        <v>-1790.3933333333337</v>
      </c>
      <c r="B133" s="1">
        <v>87</v>
      </c>
      <c r="C133" s="2">
        <v>36560</v>
      </c>
      <c r="D133" s="3" t="s">
        <v>682</v>
      </c>
      <c r="E133" s="3" t="s">
        <v>1054</v>
      </c>
      <c r="F133" s="3" t="s">
        <v>1054</v>
      </c>
    </row>
    <row r="134" spans="1:6" ht="140.25" x14ac:dyDescent="0.2">
      <c r="A134" s="1">
        <f t="shared" si="2"/>
        <v>-1822.9933333333336</v>
      </c>
      <c r="B134" s="1">
        <v>-32.6</v>
      </c>
      <c r="C134" s="2">
        <v>36582</v>
      </c>
      <c r="D134" s="3" t="s">
        <v>682</v>
      </c>
      <c r="E134" s="3" t="s">
        <v>1055</v>
      </c>
      <c r="F134" s="3" t="s">
        <v>1055</v>
      </c>
    </row>
    <row r="135" spans="1:6" ht="89.25" x14ac:dyDescent="0.2">
      <c r="A135" s="1">
        <f t="shared" si="2"/>
        <v>-1780.9933333333336</v>
      </c>
      <c r="B135" s="1">
        <v>42</v>
      </c>
      <c r="C135" s="2">
        <v>36588</v>
      </c>
      <c r="D135" s="3" t="s">
        <v>682</v>
      </c>
      <c r="E135" s="3" t="s">
        <v>1056</v>
      </c>
      <c r="F135" s="3" t="s">
        <v>1056</v>
      </c>
    </row>
    <row r="136" spans="1:6" ht="76.5" x14ac:dyDescent="0.2">
      <c r="A136" s="1">
        <f t="shared" si="2"/>
        <v>-1796.2433333333336</v>
      </c>
      <c r="B136" s="1">
        <v>-15.25</v>
      </c>
      <c r="C136" s="2">
        <v>36595</v>
      </c>
      <c r="D136" s="3" t="s">
        <v>1546</v>
      </c>
      <c r="E136" s="3" t="s">
        <v>1057</v>
      </c>
      <c r="F136" s="3" t="s">
        <v>1057</v>
      </c>
    </row>
    <row r="137" spans="1:6" ht="102" x14ac:dyDescent="0.2">
      <c r="A137" s="1">
        <f t="shared" si="2"/>
        <v>-1789.4933333333336</v>
      </c>
      <c r="B137" s="1">
        <v>6.75</v>
      </c>
      <c r="C137" s="2">
        <v>36624</v>
      </c>
      <c r="D137" s="3" t="s">
        <v>682</v>
      </c>
      <c r="E137" s="3" t="s">
        <v>1058</v>
      </c>
      <c r="F137" s="3" t="s">
        <v>1058</v>
      </c>
    </row>
    <row r="138" spans="1:6" ht="89.25" x14ac:dyDescent="0.2">
      <c r="A138" s="1">
        <f t="shared" si="2"/>
        <v>-1778.4933333333336</v>
      </c>
      <c r="B138" s="1">
        <v>11</v>
      </c>
      <c r="C138" s="2">
        <v>36658</v>
      </c>
      <c r="D138" s="3" t="s">
        <v>682</v>
      </c>
      <c r="E138" s="3" t="s">
        <v>1059</v>
      </c>
      <c r="F138" s="3" t="s">
        <v>1059</v>
      </c>
    </row>
    <row r="139" spans="1:6" ht="89.25" x14ac:dyDescent="0.2">
      <c r="A139" s="1">
        <f t="shared" si="2"/>
        <v>-1786.2433333333336</v>
      </c>
      <c r="B139" s="1">
        <v>-7.75</v>
      </c>
      <c r="C139" s="2">
        <v>36700</v>
      </c>
      <c r="D139" s="3" t="s">
        <v>1544</v>
      </c>
      <c r="E139" s="3" t="s">
        <v>1060</v>
      </c>
      <c r="F139" s="3" t="s">
        <v>1060</v>
      </c>
    </row>
    <row r="140" spans="1:6" ht="76.5" x14ac:dyDescent="0.2">
      <c r="A140" s="1">
        <f t="shared" si="2"/>
        <v>-1784.2433333333336</v>
      </c>
      <c r="B140" s="1">
        <v>2</v>
      </c>
      <c r="C140" s="2">
        <v>36714</v>
      </c>
      <c r="D140" s="3" t="s">
        <v>1544</v>
      </c>
      <c r="E140" s="3" t="s">
        <v>1061</v>
      </c>
      <c r="F140" s="3" t="s">
        <v>1061</v>
      </c>
    </row>
    <row r="141" spans="1:6" ht="76.5" x14ac:dyDescent="0.2">
      <c r="A141" s="1">
        <f t="shared" si="2"/>
        <v>-1883.7433333333336</v>
      </c>
      <c r="B141" s="1">
        <v>-99.5</v>
      </c>
      <c r="C141" s="2">
        <v>36727</v>
      </c>
      <c r="D141" s="72" t="s">
        <v>1561</v>
      </c>
      <c r="E141" s="3" t="s">
        <v>1062</v>
      </c>
      <c r="F141" s="3" t="s">
        <v>1062</v>
      </c>
    </row>
    <row r="142" spans="1:6" ht="76.5" x14ac:dyDescent="0.2">
      <c r="A142" s="1">
        <f t="shared" si="2"/>
        <v>-1891.7433333333336</v>
      </c>
      <c r="B142" s="1">
        <v>-8</v>
      </c>
      <c r="C142" s="2">
        <v>36735</v>
      </c>
      <c r="D142" s="3" t="s">
        <v>1544</v>
      </c>
      <c r="E142" s="3" t="s">
        <v>1063</v>
      </c>
      <c r="F142" s="3" t="s">
        <v>1063</v>
      </c>
    </row>
    <row r="143" spans="1:6" ht="76.5" x14ac:dyDescent="0.2">
      <c r="A143" s="1">
        <f t="shared" si="2"/>
        <v>-1884.4733333333336</v>
      </c>
      <c r="B143" s="1">
        <v>7.27</v>
      </c>
      <c r="C143" s="2">
        <v>36782</v>
      </c>
      <c r="D143" s="3" t="s">
        <v>1546</v>
      </c>
      <c r="E143" s="3" t="s">
        <v>1064</v>
      </c>
      <c r="F143" s="3" t="s">
        <v>1064</v>
      </c>
    </row>
    <row r="144" spans="1:6" ht="89.25" x14ac:dyDescent="0.2">
      <c r="A144" s="1">
        <f t="shared" si="2"/>
        <v>-1878.4733333333336</v>
      </c>
      <c r="B144" s="1">
        <v>6</v>
      </c>
      <c r="C144" s="2">
        <v>36782</v>
      </c>
      <c r="D144" s="3" t="s">
        <v>1549</v>
      </c>
      <c r="E144" s="3" t="s">
        <v>1065</v>
      </c>
      <c r="F144" s="3" t="s">
        <v>1065</v>
      </c>
    </row>
    <row r="145" spans="1:6" ht="51" x14ac:dyDescent="0.2">
      <c r="A145" s="1">
        <f t="shared" si="2"/>
        <v>-1877.4733333333336</v>
      </c>
      <c r="B145" s="1">
        <v>1</v>
      </c>
      <c r="C145" s="2">
        <v>36792</v>
      </c>
      <c r="D145" s="3" t="s">
        <v>1544</v>
      </c>
      <c r="E145" s="3" t="s">
        <v>1066</v>
      </c>
      <c r="F145" s="3" t="s">
        <v>1066</v>
      </c>
    </row>
    <row r="146" spans="1:6" ht="63.75" x14ac:dyDescent="0.2">
      <c r="A146" s="1">
        <f t="shared" si="2"/>
        <v>-1778.4733333333336</v>
      </c>
      <c r="B146" s="1">
        <v>99</v>
      </c>
      <c r="C146" s="2">
        <v>36798</v>
      </c>
      <c r="D146" s="3" t="s">
        <v>682</v>
      </c>
      <c r="E146" s="3" t="s">
        <v>1067</v>
      </c>
      <c r="F146" s="3" t="s">
        <v>1067</v>
      </c>
    </row>
    <row r="147" spans="1:6" ht="114.75" x14ac:dyDescent="0.2">
      <c r="A147" s="1">
        <f t="shared" si="2"/>
        <v>-1736.4733333333336</v>
      </c>
      <c r="B147" s="1">
        <v>42</v>
      </c>
      <c r="C147" s="2">
        <v>36826</v>
      </c>
      <c r="D147" s="3" t="s">
        <v>682</v>
      </c>
      <c r="E147" s="3" t="s">
        <v>1068</v>
      </c>
      <c r="F147" s="3" t="s">
        <v>1068</v>
      </c>
    </row>
    <row r="148" spans="1:6" ht="63.75" x14ac:dyDescent="0.2">
      <c r="A148" s="1">
        <f t="shared" si="2"/>
        <v>-1737.3433333333335</v>
      </c>
      <c r="B148" s="1">
        <v>-0.87</v>
      </c>
      <c r="C148" s="2">
        <v>36843</v>
      </c>
      <c r="D148" s="3" t="s">
        <v>1546</v>
      </c>
      <c r="E148" s="3" t="s">
        <v>1069</v>
      </c>
      <c r="F148" s="3" t="s">
        <v>1069</v>
      </c>
    </row>
    <row r="149" spans="1:6" ht="76.5" x14ac:dyDescent="0.2">
      <c r="A149" s="1">
        <f t="shared" si="2"/>
        <v>-1636.3433333333335</v>
      </c>
      <c r="B149" s="1">
        <v>101</v>
      </c>
      <c r="C149" s="2">
        <v>36851</v>
      </c>
      <c r="D149" s="72" t="s">
        <v>1556</v>
      </c>
      <c r="E149" s="3" t="s">
        <v>1070</v>
      </c>
      <c r="F149" s="3" t="s">
        <v>1070</v>
      </c>
    </row>
    <row r="150" spans="1:6" ht="89.25" x14ac:dyDescent="0.2">
      <c r="A150" s="1">
        <f t="shared" si="2"/>
        <v>-1939.3433333333335</v>
      </c>
      <c r="B150" s="1">
        <v>-303</v>
      </c>
      <c r="C150" s="2">
        <v>36852</v>
      </c>
      <c r="D150" s="72" t="s">
        <v>1557</v>
      </c>
      <c r="E150" s="3" t="s">
        <v>1071</v>
      </c>
      <c r="F150" s="3" t="s">
        <v>1071</v>
      </c>
    </row>
    <row r="151" spans="1:6" ht="89.25" x14ac:dyDescent="0.2">
      <c r="A151" s="1">
        <f t="shared" si="2"/>
        <v>-1945.3633333333335</v>
      </c>
      <c r="B151" s="1">
        <v>-6.02</v>
      </c>
      <c r="C151" s="2">
        <v>36852</v>
      </c>
      <c r="D151" s="3" t="s">
        <v>1546</v>
      </c>
      <c r="E151" s="3" t="s">
        <v>1072</v>
      </c>
      <c r="F151" s="3" t="s">
        <v>1072</v>
      </c>
    </row>
    <row r="152" spans="1:6" ht="38.25" x14ac:dyDescent="0.2">
      <c r="A152" s="1">
        <f t="shared" si="2"/>
        <v>-2036.3633333333335</v>
      </c>
      <c r="B152" s="1">
        <v>-91</v>
      </c>
      <c r="C152" s="2">
        <v>36859</v>
      </c>
      <c r="D152" s="3" t="s">
        <v>1548</v>
      </c>
      <c r="E152" s="3" t="s">
        <v>1073</v>
      </c>
      <c r="F152" s="3" t="s">
        <v>1073</v>
      </c>
    </row>
    <row r="153" spans="1:6" ht="89.25" x14ac:dyDescent="0.2">
      <c r="A153" s="1">
        <f t="shared" si="2"/>
        <v>-2089.3633333333337</v>
      </c>
      <c r="B153" s="1">
        <v>-53</v>
      </c>
      <c r="C153" s="2">
        <v>36868</v>
      </c>
      <c r="D153" s="3" t="s">
        <v>682</v>
      </c>
      <c r="E153" s="3" t="s">
        <v>1074</v>
      </c>
      <c r="F153" s="3" t="s">
        <v>1074</v>
      </c>
    </row>
    <row r="154" spans="1:6" ht="51" x14ac:dyDescent="0.2">
      <c r="A154" s="1">
        <f t="shared" si="2"/>
        <v>-2089.3633333333337</v>
      </c>
      <c r="B154" s="1"/>
      <c r="C154" s="2">
        <v>36891</v>
      </c>
      <c r="D154" s="3" t="s">
        <v>1547</v>
      </c>
      <c r="E154" s="3" t="s">
        <v>1075</v>
      </c>
      <c r="F154" s="3" t="s">
        <v>1075</v>
      </c>
    </row>
    <row r="155" spans="1:6" ht="51" x14ac:dyDescent="0.2">
      <c r="A155" s="1">
        <f t="shared" si="2"/>
        <v>-2089.3633333333337</v>
      </c>
      <c r="B155" s="1"/>
      <c r="C155" s="2">
        <v>36891</v>
      </c>
      <c r="D155" s="3" t="s">
        <v>1547</v>
      </c>
      <c r="E155" s="3" t="s">
        <v>1076</v>
      </c>
      <c r="F155" s="3" t="s">
        <v>1076</v>
      </c>
    </row>
    <row r="156" spans="1:6" ht="76.5" x14ac:dyDescent="0.2">
      <c r="A156" s="1">
        <f t="shared" si="2"/>
        <v>-2058.3633333333337</v>
      </c>
      <c r="B156" s="1">
        <v>31</v>
      </c>
      <c r="C156" s="2">
        <v>36903</v>
      </c>
      <c r="D156" s="3" t="s">
        <v>682</v>
      </c>
      <c r="E156" s="3" t="s">
        <v>1077</v>
      </c>
      <c r="F156" s="3" t="s">
        <v>1077</v>
      </c>
    </row>
    <row r="157" spans="1:6" ht="51" x14ac:dyDescent="0.2">
      <c r="A157" s="1">
        <f t="shared" si="2"/>
        <v>-1993.3633333333337</v>
      </c>
      <c r="B157" s="1">
        <v>65</v>
      </c>
      <c r="C157" s="2">
        <v>36916</v>
      </c>
      <c r="D157" s="72" t="s">
        <v>1557</v>
      </c>
      <c r="E157" s="3" t="s">
        <v>1078</v>
      </c>
      <c r="F157" s="3" t="s">
        <v>1078</v>
      </c>
    </row>
    <row r="158" spans="1:6" ht="51" x14ac:dyDescent="0.2">
      <c r="A158" s="1">
        <f t="shared" si="2"/>
        <v>-2869.3633333333337</v>
      </c>
      <c r="B158" s="1">
        <v>-876</v>
      </c>
      <c r="C158" s="2">
        <v>36917</v>
      </c>
      <c r="D158" s="72" t="s">
        <v>1557</v>
      </c>
      <c r="E158" s="3" t="s">
        <v>1078</v>
      </c>
      <c r="F158" s="3" t="s">
        <v>1078</v>
      </c>
    </row>
    <row r="159" spans="1:6" ht="51" x14ac:dyDescent="0.2">
      <c r="A159" s="1">
        <f t="shared" si="2"/>
        <v>-2673.3633333333337</v>
      </c>
      <c r="B159" s="1">
        <v>196</v>
      </c>
      <c r="C159" s="2">
        <v>36918</v>
      </c>
      <c r="D159" s="72" t="s">
        <v>1557</v>
      </c>
      <c r="E159" s="3" t="s">
        <v>1078</v>
      </c>
      <c r="F159" s="3" t="s">
        <v>1078</v>
      </c>
    </row>
    <row r="160" spans="1:6" ht="114.75" x14ac:dyDescent="0.2">
      <c r="A160" s="1">
        <f t="shared" si="2"/>
        <v>-2559.3633333333337</v>
      </c>
      <c r="B160" s="1">
        <v>114</v>
      </c>
      <c r="C160" s="2">
        <v>36959</v>
      </c>
      <c r="D160" s="3" t="s">
        <v>682</v>
      </c>
      <c r="E160" s="3" t="s">
        <v>1079</v>
      </c>
      <c r="F160" s="3" t="s">
        <v>1079</v>
      </c>
    </row>
    <row r="161" spans="1:8" ht="38.25" x14ac:dyDescent="0.2">
      <c r="A161" s="1">
        <f t="shared" si="2"/>
        <v>-2566.3633333333337</v>
      </c>
      <c r="B161" s="1">
        <v>-7</v>
      </c>
      <c r="C161" s="2">
        <v>37064</v>
      </c>
      <c r="D161" s="3" t="s">
        <v>1544</v>
      </c>
      <c r="E161" s="3" t="s">
        <v>1080</v>
      </c>
      <c r="F161" s="3" t="s">
        <v>1080</v>
      </c>
    </row>
    <row r="162" spans="1:8" ht="25.5" x14ac:dyDescent="0.2">
      <c r="A162" s="1">
        <f t="shared" si="2"/>
        <v>-2568.3633333333337</v>
      </c>
      <c r="B162" s="1">
        <v>-2</v>
      </c>
      <c r="C162" s="2">
        <v>37064</v>
      </c>
      <c r="D162" s="3" t="s">
        <v>1544</v>
      </c>
      <c r="E162" s="3" t="s">
        <v>1081</v>
      </c>
      <c r="F162" s="3" t="s">
        <v>1081</v>
      </c>
    </row>
    <row r="163" spans="1:8" ht="51" x14ac:dyDescent="0.2">
      <c r="A163" s="1">
        <f t="shared" si="2"/>
        <v>-2566.3633333333337</v>
      </c>
      <c r="B163" s="1">
        <v>2</v>
      </c>
      <c r="C163" s="2">
        <v>37096</v>
      </c>
      <c r="D163" s="3" t="s">
        <v>1544</v>
      </c>
      <c r="E163" s="3" t="s">
        <v>1082</v>
      </c>
      <c r="F163" s="3" t="s">
        <v>1082</v>
      </c>
    </row>
    <row r="164" spans="1:8" ht="140.25" x14ac:dyDescent="0.2">
      <c r="A164" s="1">
        <f t="shared" si="2"/>
        <v>-2582.0633333333335</v>
      </c>
      <c r="B164" s="1">
        <v>-15.7</v>
      </c>
      <c r="C164" s="2">
        <v>37098</v>
      </c>
      <c r="D164" s="72" t="s">
        <v>1564</v>
      </c>
      <c r="E164" s="3" t="s">
        <v>1083</v>
      </c>
      <c r="F164" s="3" t="s">
        <v>1083</v>
      </c>
    </row>
    <row r="165" spans="1:8" ht="165.75" x14ac:dyDescent="0.2">
      <c r="A165" s="1">
        <f t="shared" si="2"/>
        <v>-2545.3633333333337</v>
      </c>
      <c r="B165" s="1">
        <v>36.700000000000003</v>
      </c>
      <c r="C165" s="2">
        <v>37126</v>
      </c>
      <c r="D165" s="72" t="s">
        <v>1564</v>
      </c>
      <c r="E165" s="3" t="s">
        <v>1084</v>
      </c>
      <c r="F165" s="3" t="s">
        <v>1084</v>
      </c>
    </row>
    <row r="166" spans="1:8" ht="51" x14ac:dyDescent="0.2">
      <c r="A166" s="1">
        <f t="shared" si="2"/>
        <v>-2431.3633333333337</v>
      </c>
      <c r="B166" s="1">
        <v>114</v>
      </c>
      <c r="C166" s="2">
        <v>37150</v>
      </c>
      <c r="D166" s="71" t="s">
        <v>1548</v>
      </c>
      <c r="E166" s="71" t="s">
        <v>1085</v>
      </c>
      <c r="F166" s="71" t="s">
        <v>1085</v>
      </c>
      <c r="G166" s="71"/>
      <c r="H166" s="71"/>
    </row>
    <row r="167" spans="1:8" ht="51" x14ac:dyDescent="0.2">
      <c r="A167" s="1">
        <f t="shared" si="2"/>
        <v>-2271.3633333333337</v>
      </c>
      <c r="B167" s="1">
        <v>160</v>
      </c>
      <c r="C167" s="2">
        <v>37151</v>
      </c>
      <c r="D167" s="71" t="s">
        <v>1548</v>
      </c>
      <c r="E167" s="71" t="s">
        <v>1086</v>
      </c>
      <c r="F167" s="71" t="s">
        <v>1086</v>
      </c>
      <c r="G167" s="71"/>
      <c r="H167" s="71"/>
    </row>
    <row r="168" spans="1:8" ht="76.5" x14ac:dyDescent="0.2">
      <c r="A168" s="1">
        <f t="shared" si="2"/>
        <v>-2270.5833333333335</v>
      </c>
      <c r="B168" s="1">
        <v>0.78</v>
      </c>
      <c r="C168" s="2">
        <v>37155</v>
      </c>
      <c r="D168" s="3" t="s">
        <v>1546</v>
      </c>
      <c r="E168" s="3" t="s">
        <v>1087</v>
      </c>
      <c r="F168" s="3" t="s">
        <v>1087</v>
      </c>
    </row>
    <row r="169" spans="1:8" ht="76.5" x14ac:dyDescent="0.2">
      <c r="A169" s="1">
        <f t="shared" si="2"/>
        <v>-2070.5833333333335</v>
      </c>
      <c r="B169" s="1">
        <v>200</v>
      </c>
      <c r="C169" s="2">
        <v>37203</v>
      </c>
      <c r="D169" s="3" t="s">
        <v>1548</v>
      </c>
      <c r="E169" s="3" t="s">
        <v>1088</v>
      </c>
      <c r="F169" s="3" t="s">
        <v>1088</v>
      </c>
    </row>
    <row r="170" spans="1:8" ht="89.25" x14ac:dyDescent="0.2">
      <c r="A170" s="1">
        <f t="shared" si="2"/>
        <v>-2132.5833333333335</v>
      </c>
      <c r="B170" s="1">
        <v>-62</v>
      </c>
      <c r="C170" s="2">
        <v>37218</v>
      </c>
      <c r="D170" s="72" t="s">
        <v>1551</v>
      </c>
      <c r="E170" s="3" t="s">
        <v>1089</v>
      </c>
      <c r="F170" s="3" t="s">
        <v>1089</v>
      </c>
    </row>
    <row r="171" spans="1:8" ht="76.5" x14ac:dyDescent="0.2">
      <c r="A171" s="1">
        <f t="shared" si="2"/>
        <v>-2120.5833333333335</v>
      </c>
      <c r="B171" s="1">
        <v>12</v>
      </c>
      <c r="C171" s="2">
        <v>37231</v>
      </c>
      <c r="D171" s="3" t="s">
        <v>1548</v>
      </c>
      <c r="E171" s="3" t="s">
        <v>1088</v>
      </c>
      <c r="F171" s="3" t="s">
        <v>1088</v>
      </c>
    </row>
    <row r="172" spans="1:8" ht="51" x14ac:dyDescent="0.2">
      <c r="A172" s="1">
        <f t="shared" si="2"/>
        <v>-2120.5833333333335</v>
      </c>
      <c r="B172" s="1"/>
      <c r="C172" s="2">
        <v>37256</v>
      </c>
      <c r="D172" s="3" t="s">
        <v>1547</v>
      </c>
      <c r="E172" s="3" t="s">
        <v>1075</v>
      </c>
      <c r="F172" s="3" t="s">
        <v>1075</v>
      </c>
    </row>
    <row r="173" spans="1:8" ht="51" x14ac:dyDescent="0.2">
      <c r="A173" s="1">
        <f t="shared" si="2"/>
        <v>-2120.5833333333335</v>
      </c>
      <c r="B173" s="1"/>
      <c r="C173" s="2">
        <v>37256</v>
      </c>
      <c r="D173" s="3" t="s">
        <v>1547</v>
      </c>
      <c r="E173" s="3" t="s">
        <v>1076</v>
      </c>
      <c r="F173" s="3" t="s">
        <v>1076</v>
      </c>
    </row>
    <row r="174" spans="1:8" ht="76.5" x14ac:dyDescent="0.2">
      <c r="A174" s="1">
        <f t="shared" si="2"/>
        <v>-2520.5833333333335</v>
      </c>
      <c r="B174" s="1">
        <v>-400</v>
      </c>
      <c r="C174" s="2">
        <v>37266</v>
      </c>
      <c r="D174" s="3" t="s">
        <v>1548</v>
      </c>
      <c r="E174" s="3" t="s">
        <v>1088</v>
      </c>
      <c r="F174" s="3" t="s">
        <v>1088</v>
      </c>
    </row>
    <row r="175" spans="1:8" ht="127.5" x14ac:dyDescent="0.2">
      <c r="A175" s="1">
        <f t="shared" si="2"/>
        <v>-2514.4833333333336</v>
      </c>
      <c r="B175" s="1">
        <v>6.1</v>
      </c>
      <c r="C175" s="2">
        <v>37281</v>
      </c>
      <c r="D175" s="3" t="s">
        <v>682</v>
      </c>
      <c r="E175" s="3" t="s">
        <v>1090</v>
      </c>
      <c r="F175" s="3" t="s">
        <v>1090</v>
      </c>
    </row>
    <row r="176" spans="1:8" ht="38.25" x14ac:dyDescent="0.2">
      <c r="A176" s="1">
        <f t="shared" si="2"/>
        <v>-2514.5833333333335</v>
      </c>
      <c r="B176" s="1">
        <v>-0.1</v>
      </c>
      <c r="C176" s="2">
        <v>37281</v>
      </c>
      <c r="D176" s="72" t="s">
        <v>110</v>
      </c>
      <c r="E176" s="3" t="s">
        <v>1091</v>
      </c>
      <c r="F176" s="3" t="s">
        <v>1091</v>
      </c>
    </row>
    <row r="177" spans="1:8" ht="51" x14ac:dyDescent="0.2">
      <c r="A177" s="1">
        <f t="shared" si="2"/>
        <v>-2554.5833333333335</v>
      </c>
      <c r="B177" s="1">
        <v>-40</v>
      </c>
      <c r="C177" s="2">
        <v>37290</v>
      </c>
      <c r="D177" s="3" t="s">
        <v>581</v>
      </c>
      <c r="E177" s="3" t="s">
        <v>1046</v>
      </c>
      <c r="F177" s="3" t="s">
        <v>1046</v>
      </c>
    </row>
    <row r="178" spans="1:8" ht="89.25" x14ac:dyDescent="0.2">
      <c r="A178" s="1">
        <f t="shared" si="2"/>
        <v>-2413.5833333333335</v>
      </c>
      <c r="B178" s="1">
        <v>141</v>
      </c>
      <c r="C178" s="2">
        <v>37295</v>
      </c>
      <c r="D178" s="3" t="s">
        <v>682</v>
      </c>
      <c r="E178" s="3" t="s">
        <v>1092</v>
      </c>
      <c r="F178" s="3" t="s">
        <v>1092</v>
      </c>
    </row>
    <row r="179" spans="1:8" ht="140.25" x14ac:dyDescent="0.2">
      <c r="A179" s="1">
        <f t="shared" si="2"/>
        <v>-2398.1333333333337</v>
      </c>
      <c r="B179" s="1">
        <v>15.45</v>
      </c>
      <c r="C179" s="2">
        <v>37337</v>
      </c>
      <c r="D179" s="3" t="s">
        <v>682</v>
      </c>
      <c r="E179" s="3" t="s">
        <v>1093</v>
      </c>
      <c r="F179" s="3" t="s">
        <v>1093</v>
      </c>
    </row>
    <row r="180" spans="1:8" ht="63.75" x14ac:dyDescent="0.2">
      <c r="A180" s="1">
        <f t="shared" si="2"/>
        <v>-2297.1333333333337</v>
      </c>
      <c r="B180" s="1">
        <v>101</v>
      </c>
      <c r="C180" s="2">
        <v>37434</v>
      </c>
      <c r="D180" s="3" t="s">
        <v>1548</v>
      </c>
      <c r="E180" s="3" t="s">
        <v>1094</v>
      </c>
      <c r="F180" s="3" t="s">
        <v>1094</v>
      </c>
    </row>
    <row r="181" spans="1:8" ht="63.75" x14ac:dyDescent="0.2">
      <c r="A181" s="1">
        <f t="shared" si="2"/>
        <v>-2252.1333333333337</v>
      </c>
      <c r="B181" s="1">
        <v>45</v>
      </c>
      <c r="C181" s="2">
        <v>37462</v>
      </c>
      <c r="D181" s="3" t="s">
        <v>1548</v>
      </c>
      <c r="E181" s="3" t="s">
        <v>1094</v>
      </c>
      <c r="F181" s="3" t="s">
        <v>1094</v>
      </c>
    </row>
    <row r="182" spans="1:8" ht="76.5" x14ac:dyDescent="0.2">
      <c r="A182" s="1">
        <f t="shared" si="2"/>
        <v>-2447.1333333333337</v>
      </c>
      <c r="B182" s="1">
        <v>-195</v>
      </c>
      <c r="C182" s="2">
        <v>37486</v>
      </c>
      <c r="D182" s="3" t="s">
        <v>1548</v>
      </c>
      <c r="E182" s="3" t="s">
        <v>1095</v>
      </c>
      <c r="F182" s="3" t="s">
        <v>1095</v>
      </c>
    </row>
    <row r="183" spans="1:8" ht="63.75" x14ac:dyDescent="0.2">
      <c r="A183" s="1">
        <f t="shared" si="2"/>
        <v>-2432.1333333333337</v>
      </c>
      <c r="B183" s="1">
        <v>15</v>
      </c>
      <c r="C183" s="2">
        <v>37495</v>
      </c>
      <c r="D183" s="3" t="s">
        <v>1548</v>
      </c>
      <c r="E183" s="3" t="s">
        <v>1094</v>
      </c>
      <c r="F183" s="3" t="s">
        <v>1094</v>
      </c>
    </row>
    <row r="184" spans="1:8" ht="76.5" x14ac:dyDescent="0.2">
      <c r="A184" s="1">
        <f t="shared" si="2"/>
        <v>-2662.1333333333337</v>
      </c>
      <c r="B184" s="1">
        <v>-230</v>
      </c>
      <c r="C184" s="2">
        <v>37507</v>
      </c>
      <c r="D184" s="3" t="s">
        <v>1548</v>
      </c>
      <c r="E184" s="71" t="s">
        <v>1096</v>
      </c>
      <c r="F184" s="71" t="s">
        <v>1096</v>
      </c>
      <c r="G184" s="71"/>
      <c r="H184" s="71"/>
    </row>
    <row r="185" spans="1:8" ht="76.5" x14ac:dyDescent="0.2">
      <c r="A185" s="1">
        <f t="shared" si="2"/>
        <v>-2702.1333333333337</v>
      </c>
      <c r="B185" s="1">
        <v>-40</v>
      </c>
      <c r="C185" s="2">
        <v>37508</v>
      </c>
      <c r="D185" s="3" t="s">
        <v>1548</v>
      </c>
      <c r="E185" s="71" t="s">
        <v>1097</v>
      </c>
      <c r="F185" s="71" t="s">
        <v>1097</v>
      </c>
      <c r="G185" s="71"/>
      <c r="H185" s="71"/>
    </row>
    <row r="186" spans="1:8" ht="63.75" x14ac:dyDescent="0.2">
      <c r="A186" s="1">
        <f t="shared" si="2"/>
        <v>-2747.1333333333337</v>
      </c>
      <c r="B186" s="1">
        <v>-45</v>
      </c>
      <c r="C186" s="2">
        <v>37525</v>
      </c>
      <c r="D186" s="3" t="s">
        <v>1548</v>
      </c>
      <c r="E186" s="3" t="s">
        <v>1094</v>
      </c>
      <c r="F186" s="3" t="s">
        <v>1094</v>
      </c>
    </row>
    <row r="187" spans="1:8" ht="63.75" x14ac:dyDescent="0.2">
      <c r="A187" s="1">
        <f t="shared" si="2"/>
        <v>-2892.1333333333337</v>
      </c>
      <c r="B187" s="1">
        <v>-145</v>
      </c>
      <c r="C187" s="2">
        <v>37559</v>
      </c>
      <c r="D187" s="3" t="s">
        <v>1548</v>
      </c>
      <c r="E187" s="3" t="s">
        <v>1094</v>
      </c>
      <c r="F187" s="3" t="s">
        <v>1094</v>
      </c>
    </row>
    <row r="188" spans="1:8" ht="114.75" x14ac:dyDescent="0.2">
      <c r="A188" s="1">
        <f t="shared" si="2"/>
        <v>-2976.1333333333337</v>
      </c>
      <c r="B188" s="1">
        <v>-84</v>
      </c>
      <c r="C188" s="2">
        <v>37568</v>
      </c>
      <c r="D188" s="3" t="s">
        <v>682</v>
      </c>
      <c r="E188" s="3" t="s">
        <v>1098</v>
      </c>
      <c r="F188" s="3" t="s">
        <v>1098</v>
      </c>
    </row>
    <row r="189" spans="1:8" ht="127.5" x14ac:dyDescent="0.2">
      <c r="A189" s="1">
        <f t="shared" si="2"/>
        <v>-2995.8833333333337</v>
      </c>
      <c r="B189" s="1">
        <v>-19.75</v>
      </c>
      <c r="C189" s="2">
        <v>37576</v>
      </c>
      <c r="D189" s="3" t="s">
        <v>682</v>
      </c>
      <c r="E189" s="3" t="s">
        <v>1099</v>
      </c>
      <c r="F189" s="3" t="s">
        <v>1099</v>
      </c>
    </row>
    <row r="190" spans="1:8" ht="63.75" x14ac:dyDescent="0.2">
      <c r="A190" s="1">
        <f t="shared" si="2"/>
        <v>-3095.8833333333337</v>
      </c>
      <c r="B190" s="1">
        <v>-100</v>
      </c>
      <c r="C190" s="2">
        <v>37582</v>
      </c>
      <c r="D190" s="3" t="s">
        <v>1548</v>
      </c>
      <c r="E190" s="3" t="s">
        <v>1100</v>
      </c>
      <c r="F190" s="3" t="s">
        <v>1100</v>
      </c>
    </row>
    <row r="191" spans="1:8" ht="51" x14ac:dyDescent="0.2">
      <c r="A191" s="1">
        <f t="shared" si="2"/>
        <v>-3095.8833333333337</v>
      </c>
      <c r="B191" s="1"/>
      <c r="C191" s="2">
        <v>37621</v>
      </c>
      <c r="D191" s="3" t="s">
        <v>1547</v>
      </c>
      <c r="E191" s="3" t="s">
        <v>1075</v>
      </c>
      <c r="F191" s="3" t="s">
        <v>1075</v>
      </c>
    </row>
    <row r="192" spans="1:8" ht="51" x14ac:dyDescent="0.2">
      <c r="A192" s="1">
        <f t="shared" si="2"/>
        <v>-3095.8833333333337</v>
      </c>
      <c r="B192" s="1"/>
      <c r="C192" s="2">
        <v>37621</v>
      </c>
      <c r="D192" s="3" t="s">
        <v>1547</v>
      </c>
      <c r="E192" s="3" t="s">
        <v>1076</v>
      </c>
      <c r="F192" s="3" t="s">
        <v>1076</v>
      </c>
    </row>
    <row r="193" spans="1:9" ht="51" x14ac:dyDescent="0.2">
      <c r="A193" s="1">
        <f t="shared" si="2"/>
        <v>-3135.8833333333337</v>
      </c>
      <c r="B193" s="1">
        <v>-40</v>
      </c>
      <c r="C193" s="2">
        <v>37647</v>
      </c>
      <c r="D193" s="3" t="s">
        <v>581</v>
      </c>
      <c r="E193" s="3" t="s">
        <v>1046</v>
      </c>
      <c r="F193" s="3" t="s">
        <v>1046</v>
      </c>
    </row>
    <row r="194" spans="1:9" ht="127.5" x14ac:dyDescent="0.2">
      <c r="A194" s="1">
        <f t="shared" si="2"/>
        <v>-3002.8833333333337</v>
      </c>
      <c r="B194" s="1">
        <v>133</v>
      </c>
      <c r="C194" s="2">
        <v>37673</v>
      </c>
      <c r="D194" s="3" t="s">
        <v>682</v>
      </c>
      <c r="E194" s="3" t="s">
        <v>1101</v>
      </c>
      <c r="F194" s="3" t="s">
        <v>1101</v>
      </c>
    </row>
    <row r="195" spans="1:9" ht="76.5" x14ac:dyDescent="0.2">
      <c r="A195" s="1">
        <f t="shared" ref="A195:A258" si="3">A194+B195</f>
        <v>-3004.8833333333337</v>
      </c>
      <c r="B195" s="1">
        <v>-2</v>
      </c>
      <c r="C195" s="2">
        <v>37827</v>
      </c>
      <c r="D195" s="72" t="s">
        <v>110</v>
      </c>
      <c r="E195" s="3" t="s">
        <v>1102</v>
      </c>
      <c r="F195" s="3" t="s">
        <v>1102</v>
      </c>
    </row>
    <row r="196" spans="1:9" ht="51" x14ac:dyDescent="0.2">
      <c r="A196" s="1">
        <f t="shared" si="3"/>
        <v>-3005.8833333333337</v>
      </c>
      <c r="B196" s="1">
        <v>-1</v>
      </c>
      <c r="C196" s="2">
        <v>37828</v>
      </c>
      <c r="D196" s="72" t="s">
        <v>1550</v>
      </c>
      <c r="E196" s="3" t="s">
        <v>1103</v>
      </c>
      <c r="F196" s="3" t="s">
        <v>1103</v>
      </c>
    </row>
    <row r="197" spans="1:9" ht="114.75" x14ac:dyDescent="0.2">
      <c r="A197" s="1">
        <f t="shared" si="3"/>
        <v>-3012.1333333333337</v>
      </c>
      <c r="B197" s="1">
        <v>-6.25</v>
      </c>
      <c r="C197" s="2">
        <v>37831</v>
      </c>
      <c r="D197" s="73" t="s">
        <v>1562</v>
      </c>
      <c r="E197" s="71" t="s">
        <v>1104</v>
      </c>
      <c r="F197" s="71" t="s">
        <v>1104</v>
      </c>
      <c r="G197" s="71"/>
      <c r="H197" s="71"/>
    </row>
    <row r="198" spans="1:9" ht="63.75" x14ac:dyDescent="0.2">
      <c r="A198" s="1">
        <f t="shared" si="3"/>
        <v>-3112.1333333333337</v>
      </c>
      <c r="B198" s="1">
        <v>-100</v>
      </c>
      <c r="C198" s="2">
        <v>37961</v>
      </c>
      <c r="D198" s="3" t="s">
        <v>1548</v>
      </c>
      <c r="E198" s="3" t="s">
        <v>1105</v>
      </c>
      <c r="F198" s="3" t="s">
        <v>1105</v>
      </c>
    </row>
    <row r="199" spans="1:9" ht="63.75" x14ac:dyDescent="0.2">
      <c r="A199" s="1">
        <f t="shared" si="3"/>
        <v>-2959.1333333333337</v>
      </c>
      <c r="B199" s="1">
        <v>153</v>
      </c>
      <c r="C199" s="2">
        <v>37981</v>
      </c>
      <c r="D199" s="72" t="s">
        <v>1558</v>
      </c>
      <c r="E199" s="3" t="s">
        <v>1106</v>
      </c>
      <c r="F199" s="3" t="s">
        <v>1106</v>
      </c>
    </row>
    <row r="200" spans="1:9" ht="63.75" x14ac:dyDescent="0.2">
      <c r="A200" s="1">
        <f t="shared" si="3"/>
        <v>-3558.1333333333337</v>
      </c>
      <c r="B200" s="1">
        <v>-599</v>
      </c>
      <c r="C200" s="2">
        <v>38207</v>
      </c>
      <c r="D200" s="72" t="s">
        <v>1557</v>
      </c>
      <c r="E200" s="71" t="s">
        <v>1107</v>
      </c>
      <c r="F200" s="71" t="s">
        <v>1107</v>
      </c>
      <c r="G200" s="71"/>
      <c r="H200" s="71"/>
    </row>
    <row r="201" spans="1:9" ht="63.75" x14ac:dyDescent="0.2">
      <c r="A201" s="1">
        <f t="shared" si="3"/>
        <v>-3556.6333333333337</v>
      </c>
      <c r="B201" s="1">
        <v>1.5</v>
      </c>
      <c r="C201" s="2">
        <v>38208</v>
      </c>
      <c r="D201" s="73" t="s">
        <v>682</v>
      </c>
      <c r="E201" s="71" t="s">
        <v>1108</v>
      </c>
      <c r="F201" s="71" t="s">
        <v>1108</v>
      </c>
      <c r="G201" s="71"/>
      <c r="H201" s="71"/>
      <c r="I201" s="5" t="s">
        <v>1109</v>
      </c>
    </row>
    <row r="202" spans="1:9" ht="76.5" x14ac:dyDescent="0.2">
      <c r="A202" s="1">
        <f t="shared" si="3"/>
        <v>-3501.6333333333337</v>
      </c>
      <c r="B202" s="1">
        <v>55</v>
      </c>
      <c r="C202" s="2">
        <v>38214</v>
      </c>
      <c r="D202" s="3" t="s">
        <v>1548</v>
      </c>
      <c r="E202" s="3" t="s">
        <v>1110</v>
      </c>
      <c r="F202" s="3" t="s">
        <v>1110</v>
      </c>
    </row>
    <row r="203" spans="1:9" ht="63.75" x14ac:dyDescent="0.2">
      <c r="A203" s="1">
        <f t="shared" si="3"/>
        <v>-3492.6333333333337</v>
      </c>
      <c r="B203" s="1">
        <v>9</v>
      </c>
      <c r="C203" s="2">
        <v>38235</v>
      </c>
      <c r="D203" s="72" t="s">
        <v>1554</v>
      </c>
      <c r="E203" s="3" t="s">
        <v>1111</v>
      </c>
      <c r="F203" s="3" t="s">
        <v>1111</v>
      </c>
    </row>
    <row r="204" spans="1:9" ht="76.5" x14ac:dyDescent="0.2">
      <c r="A204" s="1">
        <f t="shared" si="3"/>
        <v>-3488.6333333333337</v>
      </c>
      <c r="B204" s="1">
        <v>4</v>
      </c>
      <c r="C204" s="2">
        <v>38248</v>
      </c>
      <c r="D204" s="3" t="s">
        <v>682</v>
      </c>
      <c r="E204" s="3" t="s">
        <v>1112</v>
      </c>
      <c r="F204" s="3" t="s">
        <v>1112</v>
      </c>
    </row>
    <row r="205" spans="1:9" ht="140.25" x14ac:dyDescent="0.2">
      <c r="A205" s="1">
        <f t="shared" si="3"/>
        <v>-3509.6333333333337</v>
      </c>
      <c r="B205" s="1">
        <v>-21</v>
      </c>
      <c r="C205" s="2">
        <v>38296</v>
      </c>
      <c r="D205" s="3" t="s">
        <v>682</v>
      </c>
      <c r="E205" s="3" t="s">
        <v>1113</v>
      </c>
      <c r="F205" s="3" t="s">
        <v>1113</v>
      </c>
    </row>
    <row r="206" spans="1:9" ht="127.5" x14ac:dyDescent="0.2">
      <c r="A206" s="1">
        <f t="shared" si="3"/>
        <v>-3549.6333333333337</v>
      </c>
      <c r="B206" s="1">
        <v>-40</v>
      </c>
      <c r="C206" s="2">
        <v>38304</v>
      </c>
      <c r="D206" s="3" t="s">
        <v>682</v>
      </c>
      <c r="E206" s="3" t="s">
        <v>1114</v>
      </c>
      <c r="F206" s="3" t="s">
        <v>1114</v>
      </c>
    </row>
    <row r="207" spans="1:9" ht="76.5" x14ac:dyDescent="0.2">
      <c r="A207" s="1">
        <f t="shared" si="3"/>
        <v>-3550.6333333333337</v>
      </c>
      <c r="B207" s="1">
        <v>-1</v>
      </c>
      <c r="C207" s="2">
        <v>38311</v>
      </c>
      <c r="D207" s="3" t="s">
        <v>682</v>
      </c>
      <c r="E207" s="3" t="s">
        <v>1115</v>
      </c>
      <c r="F207" s="3" t="s">
        <v>1115</v>
      </c>
    </row>
    <row r="208" spans="1:9" ht="89.25" x14ac:dyDescent="0.2">
      <c r="A208" s="1">
        <f t="shared" si="3"/>
        <v>-3450.6333333333337</v>
      </c>
      <c r="B208" s="1">
        <v>100</v>
      </c>
      <c r="C208" s="2">
        <v>38326</v>
      </c>
      <c r="D208" s="3" t="s">
        <v>682</v>
      </c>
      <c r="E208" s="3" t="s">
        <v>1116</v>
      </c>
      <c r="F208" s="3" t="s">
        <v>1116</v>
      </c>
    </row>
    <row r="209" spans="1:6" ht="114.75" x14ac:dyDescent="0.2">
      <c r="A209" s="1">
        <f t="shared" si="3"/>
        <v>-3490.6333333333337</v>
      </c>
      <c r="B209" s="1">
        <v>-40</v>
      </c>
      <c r="C209" s="2">
        <v>38332</v>
      </c>
      <c r="D209" s="3" t="s">
        <v>682</v>
      </c>
      <c r="E209" s="3" t="s">
        <v>1117</v>
      </c>
      <c r="F209" s="3" t="s">
        <v>1117</v>
      </c>
    </row>
    <row r="210" spans="1:6" ht="140.25" x14ac:dyDescent="0.2">
      <c r="A210" s="1">
        <f t="shared" si="3"/>
        <v>-3516.6333333333337</v>
      </c>
      <c r="B210" s="1">
        <v>-26</v>
      </c>
      <c r="C210" s="2">
        <v>38351</v>
      </c>
      <c r="D210" s="3" t="s">
        <v>682</v>
      </c>
      <c r="E210" s="3" t="s">
        <v>1118</v>
      </c>
      <c r="F210" s="3" t="s">
        <v>1118</v>
      </c>
    </row>
    <row r="211" spans="1:6" ht="51" x14ac:dyDescent="0.2">
      <c r="A211" s="1">
        <f t="shared" si="3"/>
        <v>-3556.6333333333337</v>
      </c>
      <c r="B211" s="1">
        <v>-40</v>
      </c>
      <c r="C211" s="2">
        <v>38389</v>
      </c>
      <c r="D211" s="3" t="s">
        <v>581</v>
      </c>
      <c r="E211" s="3" t="s">
        <v>1046</v>
      </c>
      <c r="F211" s="3" t="s">
        <v>1046</v>
      </c>
    </row>
    <row r="212" spans="1:6" ht="76.5" x14ac:dyDescent="0.2">
      <c r="A212" s="1">
        <f t="shared" si="3"/>
        <v>-3706.6333333333337</v>
      </c>
      <c r="B212" s="1">
        <v>-150</v>
      </c>
      <c r="C212" s="2">
        <v>38452</v>
      </c>
      <c r="D212" s="3" t="s">
        <v>682</v>
      </c>
      <c r="E212" s="3" t="s">
        <v>1119</v>
      </c>
      <c r="F212" s="3" t="s">
        <v>1119</v>
      </c>
    </row>
    <row r="213" spans="1:6" ht="127.5" x14ac:dyDescent="0.2">
      <c r="A213" s="1">
        <f t="shared" si="3"/>
        <v>-3756.6333333333337</v>
      </c>
      <c r="B213" s="1">
        <v>-50</v>
      </c>
      <c r="C213" s="2">
        <v>38482</v>
      </c>
      <c r="D213" s="3" t="s">
        <v>682</v>
      </c>
      <c r="E213" s="3" t="s">
        <v>1120</v>
      </c>
      <c r="F213" s="3" t="s">
        <v>1120</v>
      </c>
    </row>
    <row r="214" spans="1:6" ht="89.25" x14ac:dyDescent="0.2">
      <c r="A214" s="1">
        <f t="shared" si="3"/>
        <v>-3796.6333333333337</v>
      </c>
      <c r="B214" s="1">
        <v>-40</v>
      </c>
      <c r="C214" s="2">
        <v>38486</v>
      </c>
      <c r="D214" s="3" t="s">
        <v>682</v>
      </c>
      <c r="E214" s="3" t="s">
        <v>1121</v>
      </c>
      <c r="F214" s="3" t="s">
        <v>1121</v>
      </c>
    </row>
    <row r="215" spans="1:6" ht="204" x14ac:dyDescent="0.2">
      <c r="A215" s="1">
        <f t="shared" si="3"/>
        <v>-3721.6333333333337</v>
      </c>
      <c r="B215" s="1">
        <v>75</v>
      </c>
      <c r="C215" s="2">
        <v>38490</v>
      </c>
      <c r="D215" s="3" t="s">
        <v>682</v>
      </c>
      <c r="E215" s="3" t="s">
        <v>1122</v>
      </c>
      <c r="F215" s="3" t="s">
        <v>1122</v>
      </c>
    </row>
    <row r="216" spans="1:6" ht="63.75" x14ac:dyDescent="0.2">
      <c r="A216" s="1">
        <f t="shared" si="3"/>
        <v>-3741.6333333333337</v>
      </c>
      <c r="B216" s="1">
        <v>-20</v>
      </c>
      <c r="C216" s="2">
        <v>38502</v>
      </c>
      <c r="D216" s="3" t="s">
        <v>682</v>
      </c>
      <c r="E216" s="3" t="s">
        <v>1123</v>
      </c>
      <c r="F216" s="3" t="s">
        <v>1123</v>
      </c>
    </row>
    <row r="217" spans="1:6" ht="76.5" x14ac:dyDescent="0.2">
      <c r="A217" s="1">
        <f t="shared" si="3"/>
        <v>-3831.6333333333337</v>
      </c>
      <c r="B217" s="1">
        <v>-90</v>
      </c>
      <c r="C217" s="2">
        <v>38542</v>
      </c>
      <c r="D217" s="3" t="s">
        <v>682</v>
      </c>
      <c r="E217" s="3" t="s">
        <v>1124</v>
      </c>
      <c r="F217" s="3" t="s">
        <v>1124</v>
      </c>
    </row>
    <row r="218" spans="1:6" ht="76.5" x14ac:dyDescent="0.2">
      <c r="A218" s="1">
        <f t="shared" si="3"/>
        <v>-3776.6333333333337</v>
      </c>
      <c r="B218" s="1">
        <v>55</v>
      </c>
      <c r="C218" s="2">
        <v>38547</v>
      </c>
      <c r="D218" s="3" t="s">
        <v>1548</v>
      </c>
      <c r="E218" s="3" t="s">
        <v>1125</v>
      </c>
      <c r="F218" s="3" t="s">
        <v>1125</v>
      </c>
    </row>
    <row r="219" spans="1:6" ht="63.75" x14ac:dyDescent="0.2">
      <c r="A219" s="1">
        <f t="shared" si="3"/>
        <v>-3896.6333333333337</v>
      </c>
      <c r="B219" s="1">
        <v>-120</v>
      </c>
      <c r="C219" s="2">
        <v>38556</v>
      </c>
      <c r="D219" s="3" t="s">
        <v>682</v>
      </c>
      <c r="E219" s="3" t="s">
        <v>1126</v>
      </c>
      <c r="F219" s="3" t="s">
        <v>1126</v>
      </c>
    </row>
    <row r="220" spans="1:6" ht="76.5" x14ac:dyDescent="0.2">
      <c r="A220" s="1">
        <f t="shared" si="3"/>
        <v>-3916.6333333333337</v>
      </c>
      <c r="B220" s="1">
        <v>-20</v>
      </c>
      <c r="C220" s="2">
        <v>38557</v>
      </c>
      <c r="D220" s="3" t="s">
        <v>682</v>
      </c>
      <c r="E220" s="3" t="s">
        <v>1127</v>
      </c>
      <c r="F220" s="3" t="s">
        <v>1127</v>
      </c>
    </row>
    <row r="221" spans="1:6" ht="63.75" x14ac:dyDescent="0.2">
      <c r="A221" s="1">
        <f t="shared" si="3"/>
        <v>-3716.6333333333337</v>
      </c>
      <c r="B221" s="1">
        <v>200</v>
      </c>
      <c r="C221" s="2">
        <v>38591</v>
      </c>
      <c r="D221" s="3" t="s">
        <v>682</v>
      </c>
      <c r="E221" s="3" t="s">
        <v>1128</v>
      </c>
      <c r="F221" s="3" t="s">
        <v>1128</v>
      </c>
    </row>
    <row r="222" spans="1:6" ht="38.25" x14ac:dyDescent="0.2">
      <c r="A222" s="1">
        <f t="shared" si="3"/>
        <v>-4066.6333333333337</v>
      </c>
      <c r="B222" s="1">
        <v>-350</v>
      </c>
      <c r="C222" s="2">
        <v>38653</v>
      </c>
      <c r="D222" s="3" t="s">
        <v>682</v>
      </c>
      <c r="E222" s="3" t="s">
        <v>1129</v>
      </c>
      <c r="F222" s="3" t="s">
        <v>1129</v>
      </c>
    </row>
    <row r="223" spans="1:6" ht="51" x14ac:dyDescent="0.2">
      <c r="A223" s="1">
        <f t="shared" si="3"/>
        <v>-4186.6333333333332</v>
      </c>
      <c r="B223" s="1">
        <v>-120</v>
      </c>
      <c r="C223" s="2">
        <v>38654</v>
      </c>
      <c r="D223" s="3" t="s">
        <v>682</v>
      </c>
      <c r="E223" s="3" t="s">
        <v>1130</v>
      </c>
      <c r="F223" s="3" t="s">
        <v>1130</v>
      </c>
    </row>
    <row r="224" spans="1:6" ht="38.25" x14ac:dyDescent="0.2">
      <c r="A224" s="1">
        <f t="shared" si="3"/>
        <v>-4336.6333333333332</v>
      </c>
      <c r="B224" s="1">
        <v>-150</v>
      </c>
      <c r="C224" s="2">
        <v>38679</v>
      </c>
      <c r="D224" s="3" t="s">
        <v>682</v>
      </c>
      <c r="E224" s="3" t="s">
        <v>1131</v>
      </c>
      <c r="F224" s="3" t="s">
        <v>1131</v>
      </c>
    </row>
    <row r="225" spans="1:6" ht="38.25" x14ac:dyDescent="0.2">
      <c r="A225" s="1">
        <f t="shared" si="3"/>
        <v>-4376.6333333333332</v>
      </c>
      <c r="B225" s="1">
        <v>-40</v>
      </c>
      <c r="C225" s="2">
        <v>38682</v>
      </c>
      <c r="D225" s="3" t="s">
        <v>682</v>
      </c>
      <c r="E225" s="3" t="s">
        <v>1132</v>
      </c>
      <c r="F225" s="3" t="s">
        <v>1132</v>
      </c>
    </row>
    <row r="226" spans="1:6" ht="63.75" x14ac:dyDescent="0.2">
      <c r="A226" s="1">
        <f t="shared" si="3"/>
        <v>-4496.6333333333332</v>
      </c>
      <c r="B226" s="1">
        <v>-120</v>
      </c>
      <c r="C226" s="2">
        <v>38690</v>
      </c>
      <c r="D226" s="3" t="s">
        <v>682</v>
      </c>
      <c r="E226" s="3" t="s">
        <v>1133</v>
      </c>
      <c r="F226" s="3" t="s">
        <v>1133</v>
      </c>
    </row>
    <row r="227" spans="1:6" ht="51" x14ac:dyDescent="0.2">
      <c r="A227" s="1">
        <f t="shared" si="3"/>
        <v>-4501.6333333333332</v>
      </c>
      <c r="B227" s="1">
        <v>-5</v>
      </c>
      <c r="C227" s="2">
        <v>38718</v>
      </c>
      <c r="D227" s="3" t="s">
        <v>682</v>
      </c>
      <c r="E227" s="3" t="s">
        <v>1134</v>
      </c>
      <c r="F227" s="3" t="s">
        <v>1134</v>
      </c>
    </row>
    <row r="228" spans="1:6" ht="76.5" x14ac:dyDescent="0.2">
      <c r="A228" s="1">
        <f t="shared" si="3"/>
        <v>-4486.6333333333332</v>
      </c>
      <c r="B228" s="1">
        <v>15</v>
      </c>
      <c r="C228" s="2">
        <v>38718</v>
      </c>
      <c r="D228" s="3" t="s">
        <v>682</v>
      </c>
      <c r="E228" s="3" t="s">
        <v>1135</v>
      </c>
      <c r="F228" s="3" t="s">
        <v>1135</v>
      </c>
    </row>
    <row r="229" spans="1:6" ht="76.5" x14ac:dyDescent="0.2">
      <c r="A229" s="1">
        <f t="shared" si="3"/>
        <v>-4606.6333333333332</v>
      </c>
      <c r="B229" s="1">
        <v>-120</v>
      </c>
      <c r="C229" s="2">
        <v>38731</v>
      </c>
      <c r="D229" s="3" t="s">
        <v>682</v>
      </c>
      <c r="E229" s="3" t="s">
        <v>1136</v>
      </c>
      <c r="F229" s="3" t="s">
        <v>1136</v>
      </c>
    </row>
    <row r="230" spans="1:6" ht="63.75" x14ac:dyDescent="0.2">
      <c r="A230" s="1">
        <f t="shared" si="3"/>
        <v>-4246.6333333333332</v>
      </c>
      <c r="B230" s="1">
        <v>360</v>
      </c>
      <c r="C230" s="2">
        <v>38753</v>
      </c>
      <c r="D230" s="3" t="s">
        <v>581</v>
      </c>
      <c r="E230" s="3" t="s">
        <v>1137</v>
      </c>
      <c r="F230" s="3" t="s">
        <v>1137</v>
      </c>
    </row>
    <row r="231" spans="1:6" ht="76.5" x14ac:dyDescent="0.2">
      <c r="A231" s="1">
        <f t="shared" si="3"/>
        <v>-4366.6333333333332</v>
      </c>
      <c r="B231" s="1">
        <v>-120</v>
      </c>
      <c r="C231" s="2">
        <v>38773</v>
      </c>
      <c r="D231" s="3" t="s">
        <v>682</v>
      </c>
      <c r="E231" s="3" t="s">
        <v>1138</v>
      </c>
      <c r="F231" s="3" t="s">
        <v>1138</v>
      </c>
    </row>
    <row r="232" spans="1:6" ht="89.25" x14ac:dyDescent="0.2">
      <c r="A232" s="1">
        <f t="shared" si="3"/>
        <v>-3888.6333333333332</v>
      </c>
      <c r="B232" s="1">
        <v>478</v>
      </c>
      <c r="C232" s="2">
        <v>38785</v>
      </c>
      <c r="D232" s="3" t="s">
        <v>682</v>
      </c>
      <c r="E232" s="3" t="s">
        <v>1139</v>
      </c>
      <c r="F232" s="3" t="s">
        <v>1139</v>
      </c>
    </row>
    <row r="233" spans="1:6" ht="38.25" x14ac:dyDescent="0.2">
      <c r="A233" s="1">
        <f t="shared" si="3"/>
        <v>-3908.6333333333332</v>
      </c>
      <c r="B233" s="1">
        <v>-20</v>
      </c>
      <c r="C233" s="2">
        <v>38786</v>
      </c>
      <c r="D233" s="3" t="s">
        <v>682</v>
      </c>
      <c r="E233" s="3" t="s">
        <v>1140</v>
      </c>
      <c r="F233" s="3" t="s">
        <v>1140</v>
      </c>
    </row>
    <row r="234" spans="1:6" ht="127.5" x14ac:dyDescent="0.2">
      <c r="A234" s="1">
        <f t="shared" si="3"/>
        <v>-3913.6333333333332</v>
      </c>
      <c r="B234" s="1">
        <v>-5</v>
      </c>
      <c r="C234" s="2">
        <v>38792</v>
      </c>
      <c r="D234" s="72" t="s">
        <v>1568</v>
      </c>
      <c r="E234" s="3" t="s">
        <v>1141</v>
      </c>
      <c r="F234" s="3" t="s">
        <v>1141</v>
      </c>
    </row>
    <row r="235" spans="1:6" ht="76.5" x14ac:dyDescent="0.2">
      <c r="A235" s="1">
        <f t="shared" si="3"/>
        <v>-4313.6333333333332</v>
      </c>
      <c r="B235" s="1">
        <v>-400</v>
      </c>
      <c r="C235" s="2">
        <v>38792</v>
      </c>
      <c r="D235" s="3" t="s">
        <v>682</v>
      </c>
      <c r="E235" s="3" t="s">
        <v>1142</v>
      </c>
      <c r="F235" s="3" t="s">
        <v>1142</v>
      </c>
    </row>
    <row r="236" spans="1:6" ht="89.25" x14ac:dyDescent="0.2">
      <c r="A236" s="1">
        <f t="shared" si="3"/>
        <v>-4513.6333333333332</v>
      </c>
      <c r="B236" s="1">
        <v>-200</v>
      </c>
      <c r="C236" s="2">
        <v>38806</v>
      </c>
      <c r="D236" s="3" t="s">
        <v>682</v>
      </c>
      <c r="E236" s="3" t="s">
        <v>1139</v>
      </c>
      <c r="F236" s="3" t="s">
        <v>1139</v>
      </c>
    </row>
    <row r="237" spans="1:6" ht="63.75" x14ac:dyDescent="0.2">
      <c r="A237" s="1">
        <f t="shared" si="3"/>
        <v>-4520.1333333333332</v>
      </c>
      <c r="B237" s="1">
        <v>-6.5</v>
      </c>
      <c r="C237" s="2">
        <v>38807</v>
      </c>
      <c r="D237" s="3" t="s">
        <v>682</v>
      </c>
      <c r="E237" s="3" t="s">
        <v>1143</v>
      </c>
      <c r="F237" s="3" t="s">
        <v>1143</v>
      </c>
    </row>
    <row r="238" spans="1:6" ht="76.5" x14ac:dyDescent="0.2">
      <c r="A238" s="1">
        <f t="shared" si="3"/>
        <v>-4370.1333333333332</v>
      </c>
      <c r="B238" s="1">
        <v>150</v>
      </c>
      <c r="C238" s="2">
        <v>38813</v>
      </c>
      <c r="D238" s="3" t="s">
        <v>682</v>
      </c>
      <c r="E238" s="3" t="s">
        <v>1144</v>
      </c>
      <c r="F238" s="3" t="s">
        <v>1144</v>
      </c>
    </row>
    <row r="239" spans="1:6" ht="76.5" x14ac:dyDescent="0.2">
      <c r="A239" s="1">
        <f t="shared" si="3"/>
        <v>-4245.1333333333332</v>
      </c>
      <c r="B239" s="1">
        <v>125</v>
      </c>
      <c r="C239" s="2">
        <v>38820</v>
      </c>
      <c r="D239" s="3" t="s">
        <v>682</v>
      </c>
      <c r="E239" s="3" t="s">
        <v>1145</v>
      </c>
      <c r="F239" s="3" t="s">
        <v>1145</v>
      </c>
    </row>
    <row r="240" spans="1:6" ht="165.75" x14ac:dyDescent="0.2">
      <c r="A240" s="1">
        <f t="shared" si="3"/>
        <v>-4185.1333333333332</v>
      </c>
      <c r="B240" s="1">
        <v>60</v>
      </c>
      <c r="C240" s="2">
        <v>38820</v>
      </c>
      <c r="D240" s="3" t="s">
        <v>682</v>
      </c>
      <c r="E240" s="3" t="s">
        <v>1146</v>
      </c>
      <c r="F240" s="3" t="s">
        <v>1146</v>
      </c>
    </row>
    <row r="241" spans="1:9" ht="140.25" x14ac:dyDescent="0.2">
      <c r="A241" s="1">
        <f t="shared" si="3"/>
        <v>-4305.1333333333332</v>
      </c>
      <c r="B241" s="1">
        <v>-120</v>
      </c>
      <c r="C241" s="2">
        <v>38830</v>
      </c>
      <c r="D241" s="3" t="s">
        <v>682</v>
      </c>
      <c r="E241" s="3" t="s">
        <v>1147</v>
      </c>
      <c r="F241" s="3" t="s">
        <v>1147</v>
      </c>
    </row>
    <row r="242" spans="1:9" ht="76.5" x14ac:dyDescent="0.2">
      <c r="A242" s="1">
        <f t="shared" si="3"/>
        <v>-4422.1333333333332</v>
      </c>
      <c r="B242" s="1">
        <v>-117</v>
      </c>
      <c r="C242" s="2">
        <v>38830</v>
      </c>
      <c r="D242" s="3" t="s">
        <v>682</v>
      </c>
      <c r="E242" s="3" t="s">
        <v>1148</v>
      </c>
      <c r="F242" s="3" t="s">
        <v>1148</v>
      </c>
    </row>
    <row r="243" spans="1:9" ht="76.5" x14ac:dyDescent="0.2">
      <c r="A243" s="1">
        <f t="shared" si="3"/>
        <v>-4731.1333333333332</v>
      </c>
      <c r="B243" s="1">
        <v>-309</v>
      </c>
      <c r="C243" s="2">
        <v>38834</v>
      </c>
      <c r="D243" s="3" t="s">
        <v>682</v>
      </c>
      <c r="E243" s="3" t="s">
        <v>1142</v>
      </c>
      <c r="F243" s="3" t="s">
        <v>1142</v>
      </c>
    </row>
    <row r="244" spans="1:9" ht="140.25" x14ac:dyDescent="0.2">
      <c r="A244" s="1">
        <f t="shared" si="3"/>
        <v>-4856.1333333333332</v>
      </c>
      <c r="B244" s="1">
        <v>-125</v>
      </c>
      <c r="C244" s="2">
        <v>38869</v>
      </c>
      <c r="D244" s="3" t="s">
        <v>682</v>
      </c>
      <c r="E244" s="3" t="s">
        <v>1149</v>
      </c>
      <c r="F244" s="3" t="s">
        <v>1149</v>
      </c>
    </row>
    <row r="245" spans="1:9" ht="76.5" x14ac:dyDescent="0.2">
      <c r="A245" s="1">
        <f t="shared" si="3"/>
        <v>-4448.1333333333332</v>
      </c>
      <c r="B245" s="1">
        <v>408</v>
      </c>
      <c r="C245" s="2">
        <v>38869</v>
      </c>
      <c r="D245" s="3" t="s">
        <v>682</v>
      </c>
      <c r="E245" s="3" t="s">
        <v>1150</v>
      </c>
      <c r="F245" s="3" t="s">
        <v>1150</v>
      </c>
    </row>
    <row r="246" spans="1:9" ht="102" x14ac:dyDescent="0.2">
      <c r="A246" s="1">
        <f t="shared" si="3"/>
        <v>-4508.1333333333332</v>
      </c>
      <c r="B246" s="1">
        <v>-60</v>
      </c>
      <c r="C246" s="2">
        <v>38869</v>
      </c>
      <c r="D246" s="3" t="s">
        <v>682</v>
      </c>
      <c r="E246" s="3" t="s">
        <v>1151</v>
      </c>
      <c r="F246" s="3" t="s">
        <v>1151</v>
      </c>
    </row>
    <row r="247" spans="1:9" ht="102" x14ac:dyDescent="0.2">
      <c r="A247" s="1">
        <f t="shared" si="3"/>
        <v>-4628.1333333333332</v>
      </c>
      <c r="B247" s="1">
        <v>-120</v>
      </c>
      <c r="C247" s="2">
        <v>38871</v>
      </c>
      <c r="D247" s="3" t="s">
        <v>682</v>
      </c>
      <c r="E247" s="3" t="s">
        <v>1152</v>
      </c>
      <c r="F247" s="3" t="s">
        <v>1152</v>
      </c>
    </row>
    <row r="248" spans="1:9" ht="102" x14ac:dyDescent="0.2">
      <c r="A248" s="1">
        <f t="shared" si="3"/>
        <v>-4668.1333333333332</v>
      </c>
      <c r="B248" s="1">
        <v>-40</v>
      </c>
      <c r="C248" s="2">
        <v>38883</v>
      </c>
      <c r="D248" s="3" t="s">
        <v>682</v>
      </c>
      <c r="E248" s="3" t="s">
        <v>1153</v>
      </c>
      <c r="F248" s="3" t="s">
        <v>1153</v>
      </c>
    </row>
    <row r="249" spans="1:9" ht="76.5" x14ac:dyDescent="0.2">
      <c r="A249" s="1">
        <f t="shared" si="3"/>
        <v>-5028.1333333333332</v>
      </c>
      <c r="B249" s="1">
        <v>-360</v>
      </c>
      <c r="C249" s="2">
        <v>38883</v>
      </c>
      <c r="D249" s="3" t="s">
        <v>682</v>
      </c>
      <c r="E249" s="3" t="s">
        <v>1150</v>
      </c>
      <c r="F249" s="3" t="s">
        <v>1150</v>
      </c>
    </row>
    <row r="250" spans="1:9" ht="102" x14ac:dyDescent="0.2">
      <c r="A250" s="1">
        <f t="shared" si="3"/>
        <v>-5088.1333333333332</v>
      </c>
      <c r="B250" s="1">
        <v>-60</v>
      </c>
      <c r="C250" s="2">
        <v>38888</v>
      </c>
      <c r="D250" s="3" t="s">
        <v>682</v>
      </c>
      <c r="E250" s="3" t="s">
        <v>1154</v>
      </c>
      <c r="F250" s="3" t="s">
        <v>1154</v>
      </c>
      <c r="I250" s="3" t="s">
        <v>1155</v>
      </c>
    </row>
    <row r="251" spans="1:9" ht="76.5" x14ac:dyDescent="0.2">
      <c r="A251" s="1">
        <f t="shared" si="3"/>
        <v>-5181.1333333333332</v>
      </c>
      <c r="B251" s="1">
        <v>-93</v>
      </c>
      <c r="C251" s="2">
        <v>38888</v>
      </c>
      <c r="D251" s="3" t="s">
        <v>682</v>
      </c>
      <c r="E251" s="3" t="s">
        <v>1150</v>
      </c>
      <c r="F251" s="3" t="s">
        <v>1150</v>
      </c>
      <c r="I251" s="3" t="s">
        <v>1155</v>
      </c>
    </row>
    <row r="252" spans="1:9" ht="102" x14ac:dyDescent="0.2">
      <c r="A252" s="1">
        <f t="shared" si="3"/>
        <v>-5221.1333333333332</v>
      </c>
      <c r="B252" s="1">
        <v>-40</v>
      </c>
      <c r="C252" s="2">
        <v>38890</v>
      </c>
      <c r="D252" s="3" t="s">
        <v>682</v>
      </c>
      <c r="E252" s="3" t="s">
        <v>1156</v>
      </c>
      <c r="F252" s="3" t="s">
        <v>1156</v>
      </c>
      <c r="I252" s="3" t="s">
        <v>1157</v>
      </c>
    </row>
    <row r="253" spans="1:9" ht="102" x14ac:dyDescent="0.2">
      <c r="A253" s="1">
        <f t="shared" si="3"/>
        <v>-5261.1333333333332</v>
      </c>
      <c r="B253" s="1">
        <v>-40</v>
      </c>
      <c r="C253" s="2">
        <v>38890</v>
      </c>
      <c r="D253" s="3" t="s">
        <v>682</v>
      </c>
      <c r="E253" s="3" t="s">
        <v>1158</v>
      </c>
      <c r="F253" s="3" t="s">
        <v>1158</v>
      </c>
      <c r="I253" s="3" t="s">
        <v>1159</v>
      </c>
    </row>
    <row r="254" spans="1:9" ht="102" x14ac:dyDescent="0.2">
      <c r="A254" s="1">
        <f t="shared" si="3"/>
        <v>-5301.1333333333332</v>
      </c>
      <c r="B254" s="1">
        <v>-40</v>
      </c>
      <c r="C254" s="2">
        <v>38890</v>
      </c>
      <c r="D254" s="3" t="s">
        <v>682</v>
      </c>
      <c r="E254" s="3" t="s">
        <v>1160</v>
      </c>
      <c r="F254" s="3" t="s">
        <v>1160</v>
      </c>
      <c r="I254" s="3" t="s">
        <v>1161</v>
      </c>
    </row>
    <row r="255" spans="1:9" ht="165.75" x14ac:dyDescent="0.2">
      <c r="A255" s="1">
        <f t="shared" si="3"/>
        <v>-5321.1333333333332</v>
      </c>
      <c r="B255" s="1">
        <v>-20</v>
      </c>
      <c r="C255" s="2">
        <v>38892</v>
      </c>
      <c r="D255" s="3" t="s">
        <v>682</v>
      </c>
      <c r="E255" s="3" t="s">
        <v>1162</v>
      </c>
      <c r="F255" s="3" t="s">
        <v>1162</v>
      </c>
      <c r="I255" s="3" t="s">
        <v>1163</v>
      </c>
    </row>
    <row r="256" spans="1:9" ht="153" x14ac:dyDescent="0.2">
      <c r="A256" s="1">
        <f t="shared" si="3"/>
        <v>-5446.1333333333332</v>
      </c>
      <c r="B256" s="1">
        <v>-125</v>
      </c>
      <c r="C256" s="2">
        <v>38895</v>
      </c>
      <c r="D256" s="3" t="s">
        <v>682</v>
      </c>
      <c r="E256" s="3" t="s">
        <v>1164</v>
      </c>
      <c r="F256" s="3" t="s">
        <v>1164</v>
      </c>
    </row>
    <row r="257" spans="1:9" ht="76.5" x14ac:dyDescent="0.2">
      <c r="A257" s="1">
        <f t="shared" si="3"/>
        <v>-5460.1333333333332</v>
      </c>
      <c r="B257" s="1">
        <v>-14</v>
      </c>
      <c r="C257" s="2">
        <v>38895</v>
      </c>
      <c r="D257" s="3" t="s">
        <v>682</v>
      </c>
      <c r="E257" s="3" t="s">
        <v>1150</v>
      </c>
      <c r="F257" s="3" t="s">
        <v>1150</v>
      </c>
    </row>
    <row r="258" spans="1:9" ht="102" x14ac:dyDescent="0.2">
      <c r="A258" s="1">
        <f t="shared" si="3"/>
        <v>-5500.1333333333332</v>
      </c>
      <c r="B258" s="1">
        <v>-40</v>
      </c>
      <c r="C258" s="2">
        <v>38895</v>
      </c>
      <c r="D258" s="3" t="s">
        <v>682</v>
      </c>
      <c r="E258" s="3" t="s">
        <v>1165</v>
      </c>
      <c r="F258" s="3" t="s">
        <v>1165</v>
      </c>
    </row>
    <row r="259" spans="1:9" ht="102" x14ac:dyDescent="0.2">
      <c r="A259" s="1">
        <f t="shared" ref="A259:A322" si="4">A258+B259</f>
        <v>-5540.1333333333332</v>
      </c>
      <c r="B259" s="1">
        <v>-40</v>
      </c>
      <c r="C259" s="2">
        <v>38895</v>
      </c>
      <c r="D259" s="3" t="s">
        <v>682</v>
      </c>
      <c r="E259" s="3" t="s">
        <v>1166</v>
      </c>
      <c r="F259" s="3" t="s">
        <v>1166</v>
      </c>
    </row>
    <row r="260" spans="1:9" ht="89.25" x14ac:dyDescent="0.2">
      <c r="A260" s="1">
        <f t="shared" si="4"/>
        <v>-5540.1333333333332</v>
      </c>
      <c r="B260" s="1">
        <v>0</v>
      </c>
      <c r="C260" s="2">
        <v>38911</v>
      </c>
      <c r="D260" s="3" t="s">
        <v>682</v>
      </c>
      <c r="E260" s="3" t="s">
        <v>1167</v>
      </c>
      <c r="F260" s="3" t="s">
        <v>1167</v>
      </c>
      <c r="I260" s="3" t="s">
        <v>1168</v>
      </c>
    </row>
    <row r="261" spans="1:9" ht="76.5" x14ac:dyDescent="0.2">
      <c r="A261" s="1">
        <f t="shared" si="4"/>
        <v>-5761.6333333333332</v>
      </c>
      <c r="B261" s="1">
        <v>-221.5</v>
      </c>
      <c r="C261" s="2">
        <v>38915</v>
      </c>
      <c r="D261" s="73" t="s">
        <v>1565</v>
      </c>
      <c r="E261" s="71" t="s">
        <v>1169</v>
      </c>
      <c r="F261" s="71" t="s">
        <v>1169</v>
      </c>
      <c r="G261" s="71"/>
      <c r="H261" s="71"/>
    </row>
    <row r="262" spans="1:9" ht="76.5" x14ac:dyDescent="0.2">
      <c r="A262" s="1">
        <f t="shared" si="4"/>
        <v>-7628.6333333333332</v>
      </c>
      <c r="B262" s="1">
        <v>-1867</v>
      </c>
      <c r="C262" s="2">
        <v>38916</v>
      </c>
      <c r="D262" s="71" t="s">
        <v>682</v>
      </c>
      <c r="E262" s="71" t="s">
        <v>1170</v>
      </c>
      <c r="F262" s="71" t="s">
        <v>1170</v>
      </c>
      <c r="G262" s="71"/>
      <c r="H262" s="71"/>
      <c r="I262" s="3" t="s">
        <v>1171</v>
      </c>
    </row>
    <row r="263" spans="1:9" ht="63.75" x14ac:dyDescent="0.2">
      <c r="A263" s="1">
        <f t="shared" si="4"/>
        <v>-9089.8833333333332</v>
      </c>
      <c r="B263" s="1">
        <v>-1461.25</v>
      </c>
      <c r="C263" s="2">
        <v>38917</v>
      </c>
      <c r="D263" s="71" t="s">
        <v>682</v>
      </c>
      <c r="E263" s="71" t="s">
        <v>1172</v>
      </c>
      <c r="F263" s="71" t="s">
        <v>1172</v>
      </c>
      <c r="G263" s="71"/>
      <c r="H263" s="71"/>
      <c r="I263" s="3" t="s">
        <v>1173</v>
      </c>
    </row>
    <row r="264" spans="1:9" ht="89.25" x14ac:dyDescent="0.2">
      <c r="A264" s="1">
        <f t="shared" si="4"/>
        <v>-9196.8833333333332</v>
      </c>
      <c r="B264" s="1">
        <v>-107</v>
      </c>
      <c r="C264" s="2">
        <v>38918</v>
      </c>
      <c r="D264" s="73" t="s">
        <v>1559</v>
      </c>
      <c r="E264" s="71" t="s">
        <v>1174</v>
      </c>
      <c r="F264" s="71" t="s">
        <v>1174</v>
      </c>
      <c r="G264" s="71"/>
      <c r="H264" s="71"/>
      <c r="I264" s="3" t="s">
        <v>1175</v>
      </c>
    </row>
    <row r="265" spans="1:9" ht="76.5" x14ac:dyDescent="0.2">
      <c r="A265" s="1">
        <f t="shared" si="4"/>
        <v>-9166.8833333333332</v>
      </c>
      <c r="B265" s="1">
        <v>30</v>
      </c>
      <c r="C265" s="2">
        <v>38927</v>
      </c>
      <c r="D265" s="3" t="s">
        <v>682</v>
      </c>
      <c r="E265" s="3" t="s">
        <v>1176</v>
      </c>
      <c r="F265" s="3" t="s">
        <v>1176</v>
      </c>
      <c r="I265" s="3" t="s">
        <v>1177</v>
      </c>
    </row>
    <row r="266" spans="1:9" ht="76.5" x14ac:dyDescent="0.2">
      <c r="A266" s="1">
        <f t="shared" si="4"/>
        <v>-9171.8833333333332</v>
      </c>
      <c r="B266" s="1">
        <v>-5</v>
      </c>
      <c r="C266" s="2">
        <v>38939</v>
      </c>
      <c r="D266" s="3" t="s">
        <v>682</v>
      </c>
      <c r="E266" s="3" t="s">
        <v>1178</v>
      </c>
      <c r="F266" s="3" t="s">
        <v>1178</v>
      </c>
      <c r="I266" s="3" t="s">
        <v>1179</v>
      </c>
    </row>
    <row r="267" spans="1:9" ht="127.5" x14ac:dyDescent="0.2">
      <c r="A267" s="1">
        <f t="shared" si="4"/>
        <v>-9191.8833333333332</v>
      </c>
      <c r="B267" s="1">
        <v>-20</v>
      </c>
      <c r="C267" s="2">
        <v>38940</v>
      </c>
      <c r="D267" s="3" t="s">
        <v>682</v>
      </c>
      <c r="E267" s="3" t="s">
        <v>1180</v>
      </c>
      <c r="F267" s="3" t="s">
        <v>1180</v>
      </c>
      <c r="I267" s="3" t="s">
        <v>1181</v>
      </c>
    </row>
    <row r="268" spans="1:9" ht="25.5" x14ac:dyDescent="0.2">
      <c r="A268" s="1">
        <f t="shared" si="4"/>
        <v>-9160.8833333333332</v>
      </c>
      <c r="B268" s="1">
        <v>31</v>
      </c>
      <c r="C268" s="2">
        <v>38940</v>
      </c>
      <c r="D268" s="3" t="s">
        <v>682</v>
      </c>
      <c r="E268" s="3" t="s">
        <v>1182</v>
      </c>
      <c r="F268" s="3" t="s">
        <v>1182</v>
      </c>
      <c r="I268" s="3" t="s">
        <v>1183</v>
      </c>
    </row>
    <row r="269" spans="1:9" ht="114.75" x14ac:dyDescent="0.2">
      <c r="A269" s="1">
        <f t="shared" si="4"/>
        <v>-9180.8833333333332</v>
      </c>
      <c r="B269" s="1">
        <v>-20</v>
      </c>
      <c r="C269" s="2">
        <v>38940</v>
      </c>
      <c r="D269" s="3" t="s">
        <v>682</v>
      </c>
      <c r="E269" s="3" t="s">
        <v>1184</v>
      </c>
      <c r="F269" s="3" t="s">
        <v>1184</v>
      </c>
      <c r="I269" s="3" t="s">
        <v>1185</v>
      </c>
    </row>
    <row r="270" spans="1:9" ht="408" x14ac:dyDescent="0.2">
      <c r="A270" s="1">
        <f t="shared" si="4"/>
        <v>-9145.8833333333332</v>
      </c>
      <c r="B270" s="1">
        <v>35</v>
      </c>
      <c r="C270" s="2">
        <v>38963</v>
      </c>
      <c r="D270" s="3" t="s">
        <v>682</v>
      </c>
      <c r="E270" s="3" t="s">
        <v>1186</v>
      </c>
      <c r="F270" s="3" t="s">
        <v>1186</v>
      </c>
      <c r="I270" s="3" t="s">
        <v>1187</v>
      </c>
    </row>
    <row r="271" spans="1:9" ht="63.75" x14ac:dyDescent="0.2">
      <c r="A271" s="1">
        <f t="shared" si="4"/>
        <v>-9316.8833333333332</v>
      </c>
      <c r="B271" s="1">
        <v>-171</v>
      </c>
      <c r="C271" s="2">
        <v>38976</v>
      </c>
      <c r="D271" s="72" t="s">
        <v>1557</v>
      </c>
      <c r="E271" s="3" t="s">
        <v>1188</v>
      </c>
      <c r="F271" s="3" t="s">
        <v>1188</v>
      </c>
      <c r="I271" s="3" t="s">
        <v>1189</v>
      </c>
    </row>
    <row r="272" spans="1:9" ht="63.75" x14ac:dyDescent="0.2">
      <c r="A272" s="1">
        <f t="shared" si="4"/>
        <v>-9356.8833333333332</v>
      </c>
      <c r="B272" s="1">
        <v>-40</v>
      </c>
      <c r="C272" s="2">
        <v>38983</v>
      </c>
      <c r="D272" s="3" t="s">
        <v>682</v>
      </c>
      <c r="E272" s="3" t="s">
        <v>1190</v>
      </c>
      <c r="F272" s="3" t="s">
        <v>1190</v>
      </c>
      <c r="I272" s="3" t="s">
        <v>1191</v>
      </c>
    </row>
    <row r="273" spans="1:9" ht="216.75" x14ac:dyDescent="0.2">
      <c r="A273" s="1">
        <f t="shared" si="4"/>
        <v>-9406.8833333333332</v>
      </c>
      <c r="B273" s="1">
        <v>-50</v>
      </c>
      <c r="C273" s="2">
        <v>39067</v>
      </c>
      <c r="D273" s="3" t="s">
        <v>682</v>
      </c>
      <c r="E273" s="3" t="s">
        <v>1192</v>
      </c>
      <c r="F273" s="3" t="s">
        <v>1192</v>
      </c>
      <c r="I273" s="3" t="s">
        <v>1193</v>
      </c>
    </row>
    <row r="274" spans="1:9" ht="89.25" x14ac:dyDescent="0.2">
      <c r="A274" s="1">
        <f t="shared" si="4"/>
        <v>-9408.8833333333332</v>
      </c>
      <c r="B274" s="1">
        <v>-2</v>
      </c>
      <c r="C274" s="2">
        <v>39070</v>
      </c>
      <c r="D274" s="3" t="s">
        <v>682</v>
      </c>
      <c r="E274" s="3" t="s">
        <v>1194</v>
      </c>
      <c r="F274" s="3" t="s">
        <v>1194</v>
      </c>
      <c r="I274" s="3" t="s">
        <v>1195</v>
      </c>
    </row>
    <row r="275" spans="1:9" ht="114.75" x14ac:dyDescent="0.2">
      <c r="A275" s="1">
        <f t="shared" si="4"/>
        <v>-9183.8833333333332</v>
      </c>
      <c r="B275" s="1">
        <v>225</v>
      </c>
      <c r="C275" s="2">
        <v>39070</v>
      </c>
      <c r="D275" s="3" t="s">
        <v>682</v>
      </c>
      <c r="E275" s="3" t="s">
        <v>1196</v>
      </c>
      <c r="F275" s="3" t="s">
        <v>1196</v>
      </c>
      <c r="I275" s="3" t="s">
        <v>1197</v>
      </c>
    </row>
    <row r="276" spans="1:9" ht="76.5" x14ac:dyDescent="0.2">
      <c r="A276" s="1">
        <f t="shared" si="4"/>
        <v>-9195.8833333333332</v>
      </c>
      <c r="B276" s="1">
        <v>-12</v>
      </c>
      <c r="C276" s="2">
        <v>39070</v>
      </c>
      <c r="D276" s="3" t="s">
        <v>682</v>
      </c>
      <c r="E276" s="3" t="s">
        <v>1198</v>
      </c>
      <c r="F276" s="3" t="s">
        <v>1198</v>
      </c>
      <c r="I276" s="3" t="s">
        <v>1199</v>
      </c>
    </row>
    <row r="277" spans="1:9" ht="102" x14ac:dyDescent="0.2">
      <c r="A277" s="1">
        <f t="shared" si="4"/>
        <v>-9265.8833333333332</v>
      </c>
      <c r="B277" s="1">
        <v>-70</v>
      </c>
      <c r="C277" s="2">
        <v>39087</v>
      </c>
      <c r="D277" s="3" t="s">
        <v>682</v>
      </c>
      <c r="E277" s="3" t="s">
        <v>1200</v>
      </c>
      <c r="F277" s="3" t="s">
        <v>1200</v>
      </c>
      <c r="I277" s="3" t="s">
        <v>1201</v>
      </c>
    </row>
    <row r="278" spans="1:9" ht="89.25" x14ac:dyDescent="0.2">
      <c r="A278" s="1">
        <f t="shared" si="4"/>
        <v>-9549.8833333333332</v>
      </c>
      <c r="B278" s="1">
        <v>-284</v>
      </c>
      <c r="C278" s="2">
        <v>39091</v>
      </c>
      <c r="D278" s="3" t="s">
        <v>682</v>
      </c>
      <c r="E278" s="3" t="s">
        <v>1202</v>
      </c>
      <c r="F278" s="3" t="s">
        <v>1202</v>
      </c>
      <c r="I278" s="3" t="s">
        <v>1203</v>
      </c>
    </row>
    <row r="279" spans="1:9" ht="114.75" x14ac:dyDescent="0.2">
      <c r="A279" s="1">
        <f t="shared" si="4"/>
        <v>-9424.8833333333332</v>
      </c>
      <c r="B279" s="1">
        <v>125</v>
      </c>
      <c r="C279" s="2">
        <v>39091</v>
      </c>
      <c r="D279" s="3" t="s">
        <v>682</v>
      </c>
      <c r="E279" s="3" t="s">
        <v>1204</v>
      </c>
      <c r="F279" s="3" t="s">
        <v>1204</v>
      </c>
      <c r="I279" s="3" t="s">
        <v>1205</v>
      </c>
    </row>
    <row r="280" spans="1:9" ht="89.25" x14ac:dyDescent="0.2">
      <c r="A280" s="1">
        <f t="shared" si="4"/>
        <v>-9484.8833333333332</v>
      </c>
      <c r="B280" s="1">
        <v>-60</v>
      </c>
      <c r="C280" s="2">
        <v>39091</v>
      </c>
      <c r="D280" s="3" t="s">
        <v>682</v>
      </c>
      <c r="E280" s="3" t="s">
        <v>1194</v>
      </c>
      <c r="F280" s="3" t="s">
        <v>1194</v>
      </c>
      <c r="I280" s="3" t="s">
        <v>1206</v>
      </c>
    </row>
    <row r="281" spans="1:9" ht="76.5" x14ac:dyDescent="0.2">
      <c r="A281" s="1">
        <f t="shared" si="4"/>
        <v>-9604.8833333333332</v>
      </c>
      <c r="B281" s="1">
        <v>-120</v>
      </c>
      <c r="C281" s="2">
        <v>39102</v>
      </c>
      <c r="D281" s="3" t="s">
        <v>682</v>
      </c>
      <c r="E281" s="3" t="s">
        <v>1207</v>
      </c>
      <c r="F281" s="3" t="s">
        <v>1207</v>
      </c>
      <c r="I281" s="3" t="s">
        <v>1208</v>
      </c>
    </row>
    <row r="282" spans="1:9" ht="140.25" x14ac:dyDescent="0.2">
      <c r="A282" s="1">
        <f t="shared" si="4"/>
        <v>-9639.8833333333332</v>
      </c>
      <c r="B282" s="1">
        <v>-35</v>
      </c>
      <c r="C282" s="2">
        <v>39109</v>
      </c>
      <c r="D282" s="3" t="s">
        <v>682</v>
      </c>
      <c r="E282" s="3" t="s">
        <v>1209</v>
      </c>
      <c r="F282" s="3" t="s">
        <v>1209</v>
      </c>
      <c r="I282" s="3" t="s">
        <v>1210</v>
      </c>
    </row>
    <row r="283" spans="1:9" ht="127.5" x14ac:dyDescent="0.2">
      <c r="A283" s="1">
        <f t="shared" si="4"/>
        <v>-9679.8833333333332</v>
      </c>
      <c r="B283" s="1">
        <v>-40</v>
      </c>
      <c r="C283" s="2">
        <v>39129</v>
      </c>
      <c r="D283" s="3" t="s">
        <v>682</v>
      </c>
      <c r="E283" s="3" t="s">
        <v>1211</v>
      </c>
      <c r="F283" s="3" t="s">
        <v>1211</v>
      </c>
      <c r="I283" s="3" t="s">
        <v>1212</v>
      </c>
    </row>
    <row r="284" spans="1:9" ht="38.25" x14ac:dyDescent="0.2">
      <c r="A284" s="1">
        <f t="shared" si="4"/>
        <v>-9676.8833333333332</v>
      </c>
      <c r="B284" s="1">
        <v>3</v>
      </c>
      <c r="C284" s="2">
        <v>39129</v>
      </c>
      <c r="D284" s="72" t="s">
        <v>1575</v>
      </c>
      <c r="E284" s="3" t="s">
        <v>1213</v>
      </c>
      <c r="F284" s="3" t="s">
        <v>1213</v>
      </c>
    </row>
    <row r="285" spans="1:9" ht="51" x14ac:dyDescent="0.2">
      <c r="A285" s="1">
        <f t="shared" si="4"/>
        <v>-9758.8833333333332</v>
      </c>
      <c r="B285" s="1">
        <v>-82</v>
      </c>
      <c r="C285" s="2">
        <v>39137</v>
      </c>
      <c r="D285" s="3" t="s">
        <v>682</v>
      </c>
      <c r="E285" s="3" t="s">
        <v>1214</v>
      </c>
      <c r="F285" s="3" t="s">
        <v>1214</v>
      </c>
      <c r="I285" s="3" t="s">
        <v>1215</v>
      </c>
    </row>
    <row r="286" spans="1:9" ht="38.25" x14ac:dyDescent="0.2">
      <c r="A286" s="1">
        <f t="shared" si="4"/>
        <v>-9798.8833333333332</v>
      </c>
      <c r="B286" s="1">
        <v>-40</v>
      </c>
      <c r="C286" s="2">
        <v>39164</v>
      </c>
      <c r="D286" s="3" t="s">
        <v>682</v>
      </c>
      <c r="E286" s="3" t="s">
        <v>1216</v>
      </c>
      <c r="F286" s="3" t="s">
        <v>1216</v>
      </c>
      <c r="I286" s="3" t="s">
        <v>1217</v>
      </c>
    </row>
    <row r="287" spans="1:9" ht="38.25" x14ac:dyDescent="0.2">
      <c r="A287" s="1">
        <f t="shared" si="4"/>
        <v>-9840.8833333333332</v>
      </c>
      <c r="B287" s="1">
        <v>-42</v>
      </c>
      <c r="C287" s="2">
        <v>39185</v>
      </c>
      <c r="D287" s="3" t="s">
        <v>682</v>
      </c>
      <c r="E287" s="3" t="s">
        <v>1218</v>
      </c>
      <c r="F287" s="3" t="s">
        <v>1218</v>
      </c>
      <c r="I287" s="3" t="s">
        <v>1219</v>
      </c>
    </row>
    <row r="288" spans="1:9" ht="38.25" x14ac:dyDescent="0.2">
      <c r="A288" s="1">
        <f t="shared" si="4"/>
        <v>-9860.8833333333332</v>
      </c>
      <c r="B288" s="1">
        <v>-20</v>
      </c>
      <c r="C288" s="2">
        <v>39186</v>
      </c>
      <c r="D288" s="3" t="s">
        <v>682</v>
      </c>
      <c r="E288" s="3" t="s">
        <v>1220</v>
      </c>
      <c r="F288" s="3" t="s">
        <v>1220</v>
      </c>
      <c r="I288" s="3" t="s">
        <v>1221</v>
      </c>
    </row>
    <row r="289" spans="1:9" ht="25.5" x14ac:dyDescent="0.2">
      <c r="A289" s="1">
        <f t="shared" si="4"/>
        <v>-9855.8833333333332</v>
      </c>
      <c r="B289" s="1">
        <v>5</v>
      </c>
      <c r="C289" s="2">
        <v>39186</v>
      </c>
      <c r="D289" s="3" t="s">
        <v>682</v>
      </c>
      <c r="E289" s="3" t="s">
        <v>1222</v>
      </c>
      <c r="F289" s="3" t="s">
        <v>1222</v>
      </c>
      <c r="I289" s="3" t="s">
        <v>1223</v>
      </c>
    </row>
    <row r="290" spans="1:9" ht="51" x14ac:dyDescent="0.2">
      <c r="A290" s="1">
        <f t="shared" si="4"/>
        <v>-9825.8833333333332</v>
      </c>
      <c r="B290" s="1">
        <v>30</v>
      </c>
      <c r="C290" s="2">
        <v>39186</v>
      </c>
      <c r="D290" s="3" t="s">
        <v>682</v>
      </c>
      <c r="E290" s="3" t="s">
        <v>1224</v>
      </c>
      <c r="F290" s="3" t="s">
        <v>1224</v>
      </c>
      <c r="I290" s="3" t="s">
        <v>1225</v>
      </c>
    </row>
    <row r="291" spans="1:9" ht="51" x14ac:dyDescent="0.2">
      <c r="A291" s="1">
        <f t="shared" si="4"/>
        <v>-9375.8833333333332</v>
      </c>
      <c r="B291" s="1">
        <v>450</v>
      </c>
      <c r="C291" s="2">
        <v>39193</v>
      </c>
      <c r="D291" s="3" t="s">
        <v>682</v>
      </c>
      <c r="E291" s="3" t="s">
        <v>1226</v>
      </c>
      <c r="F291" s="3" t="s">
        <v>1226</v>
      </c>
      <c r="I291" s="3" t="s">
        <v>1227</v>
      </c>
    </row>
    <row r="292" spans="1:9" ht="38.25" x14ac:dyDescent="0.2">
      <c r="A292" s="1">
        <f t="shared" si="4"/>
        <v>-9415.8833333333332</v>
      </c>
      <c r="B292" s="1">
        <v>-40</v>
      </c>
      <c r="C292" s="2">
        <v>39227</v>
      </c>
      <c r="D292" s="3" t="s">
        <v>682</v>
      </c>
      <c r="E292" s="3" t="s">
        <v>1228</v>
      </c>
      <c r="F292" s="3" t="s">
        <v>1228</v>
      </c>
      <c r="I292" s="3" t="s">
        <v>1229</v>
      </c>
    </row>
    <row r="293" spans="1:9" ht="76.5" x14ac:dyDescent="0.2">
      <c r="A293" s="1">
        <f t="shared" si="4"/>
        <v>-9395.8833333333332</v>
      </c>
      <c r="B293" s="1">
        <v>20</v>
      </c>
      <c r="C293" s="2">
        <v>39227</v>
      </c>
      <c r="D293" s="3" t="s">
        <v>682</v>
      </c>
      <c r="E293" s="3" t="s">
        <v>1230</v>
      </c>
      <c r="F293" s="3" t="s">
        <v>1230</v>
      </c>
      <c r="I293" s="3" t="s">
        <v>1231</v>
      </c>
    </row>
    <row r="294" spans="1:9" ht="63.75" x14ac:dyDescent="0.2">
      <c r="A294" s="1">
        <f t="shared" si="4"/>
        <v>-9395.8833333333332</v>
      </c>
      <c r="B294" s="1">
        <v>0</v>
      </c>
      <c r="C294" s="2">
        <v>39249</v>
      </c>
      <c r="D294" s="3" t="s">
        <v>682</v>
      </c>
      <c r="E294" s="3" t="s">
        <v>1232</v>
      </c>
      <c r="F294" s="3" t="s">
        <v>1232</v>
      </c>
      <c r="I294" s="3" t="s">
        <v>1233</v>
      </c>
    </row>
    <row r="295" spans="1:9" ht="51" x14ac:dyDescent="0.2">
      <c r="A295" s="1">
        <f t="shared" si="4"/>
        <v>-9435.8833333333332</v>
      </c>
      <c r="B295" s="1">
        <v>-40</v>
      </c>
      <c r="C295" s="2">
        <v>39257</v>
      </c>
      <c r="D295" s="3" t="s">
        <v>682</v>
      </c>
      <c r="E295" s="3" t="s">
        <v>1218</v>
      </c>
      <c r="F295" s="3" t="s">
        <v>1218</v>
      </c>
      <c r="I295" s="3" t="s">
        <v>1234</v>
      </c>
    </row>
    <row r="296" spans="1:9" ht="76.5" x14ac:dyDescent="0.2">
      <c r="A296" s="1">
        <f t="shared" si="4"/>
        <v>-9445.8833333333332</v>
      </c>
      <c r="B296" s="1">
        <v>-10</v>
      </c>
      <c r="C296" s="2">
        <v>39284</v>
      </c>
      <c r="D296" s="3" t="s">
        <v>682</v>
      </c>
      <c r="E296" s="3" t="s">
        <v>1235</v>
      </c>
      <c r="F296" s="3" t="s">
        <v>1235</v>
      </c>
      <c r="I296" s="3" t="s">
        <v>1236</v>
      </c>
    </row>
    <row r="297" spans="1:9" ht="38.25" x14ac:dyDescent="0.2">
      <c r="A297" s="1">
        <f t="shared" si="4"/>
        <v>-9485.8833333333332</v>
      </c>
      <c r="B297" s="1">
        <v>-40</v>
      </c>
      <c r="C297" s="2">
        <v>39290</v>
      </c>
      <c r="D297" s="3" t="s">
        <v>682</v>
      </c>
      <c r="E297" s="3" t="s">
        <v>1216</v>
      </c>
      <c r="F297" s="3" t="s">
        <v>1216</v>
      </c>
      <c r="I297" s="3" t="s">
        <v>1237</v>
      </c>
    </row>
    <row r="298" spans="1:9" ht="38.25" x14ac:dyDescent="0.2">
      <c r="A298" s="1">
        <f t="shared" si="4"/>
        <v>-9530.8833333333332</v>
      </c>
      <c r="B298" s="1">
        <v>-45</v>
      </c>
      <c r="C298" s="2">
        <v>39312</v>
      </c>
      <c r="D298" s="3" t="s">
        <v>682</v>
      </c>
      <c r="E298" s="3" t="s">
        <v>1238</v>
      </c>
      <c r="F298" s="3" t="s">
        <v>1238</v>
      </c>
      <c r="I298" s="3" t="s">
        <v>1239</v>
      </c>
    </row>
    <row r="299" spans="1:9" ht="63.75" x14ac:dyDescent="0.2">
      <c r="A299" s="1">
        <f t="shared" si="4"/>
        <v>-9519.8833333333332</v>
      </c>
      <c r="B299" s="1">
        <v>11</v>
      </c>
      <c r="C299" s="2">
        <v>39312</v>
      </c>
      <c r="D299" s="3" t="s">
        <v>682</v>
      </c>
      <c r="E299" s="3" t="s">
        <v>1240</v>
      </c>
      <c r="F299" s="3" t="s">
        <v>1240</v>
      </c>
    </row>
    <row r="300" spans="1:9" ht="25.5" x14ac:dyDescent="0.2">
      <c r="A300" s="1">
        <f t="shared" si="4"/>
        <v>-9639.8833333333332</v>
      </c>
      <c r="B300" s="1">
        <v>-120</v>
      </c>
      <c r="C300" s="2">
        <v>39319</v>
      </c>
      <c r="D300" s="3" t="s">
        <v>682</v>
      </c>
      <c r="E300" s="3" t="s">
        <v>1241</v>
      </c>
      <c r="F300" s="3" t="s">
        <v>1241</v>
      </c>
      <c r="I300" s="3" t="s">
        <v>1242</v>
      </c>
    </row>
    <row r="301" spans="1:9" ht="63.75" x14ac:dyDescent="0.2">
      <c r="A301" s="1">
        <f t="shared" si="4"/>
        <v>-9778.8833333333332</v>
      </c>
      <c r="B301" s="1">
        <v>-139</v>
      </c>
      <c r="C301" s="2">
        <v>39337</v>
      </c>
      <c r="D301" s="3" t="s">
        <v>682</v>
      </c>
      <c r="E301" s="3" t="s">
        <v>1243</v>
      </c>
      <c r="F301" s="3" t="s">
        <v>1243</v>
      </c>
      <c r="I301" s="3" t="s">
        <v>1244</v>
      </c>
    </row>
    <row r="302" spans="1:9" ht="25.5" x14ac:dyDescent="0.2">
      <c r="A302" s="1">
        <f t="shared" si="4"/>
        <v>-9798.8833333333332</v>
      </c>
      <c r="B302" s="1">
        <v>-20</v>
      </c>
      <c r="C302" s="2">
        <v>39347</v>
      </c>
      <c r="D302" s="3" t="s">
        <v>682</v>
      </c>
      <c r="E302" s="3" t="s">
        <v>1245</v>
      </c>
      <c r="F302" s="3" t="s">
        <v>1245</v>
      </c>
      <c r="I302" s="3" t="s">
        <v>1246</v>
      </c>
    </row>
    <row r="303" spans="1:9" ht="63.75" x14ac:dyDescent="0.2">
      <c r="A303" s="1">
        <f t="shared" si="4"/>
        <v>-9788.8833333333332</v>
      </c>
      <c r="B303" s="1">
        <v>10</v>
      </c>
      <c r="C303" s="2">
        <v>39354</v>
      </c>
      <c r="D303" s="3" t="s">
        <v>682</v>
      </c>
      <c r="E303" s="3" t="s">
        <v>1247</v>
      </c>
      <c r="F303" s="3" t="s">
        <v>1247</v>
      </c>
      <c r="I303" s="3" t="s">
        <v>1248</v>
      </c>
    </row>
    <row r="304" spans="1:9" ht="38.25" x14ac:dyDescent="0.2">
      <c r="A304" s="1">
        <f t="shared" si="4"/>
        <v>-9508.8833333333332</v>
      </c>
      <c r="B304" s="1">
        <v>280</v>
      </c>
      <c r="C304" s="2">
        <v>39361</v>
      </c>
      <c r="D304" s="3" t="s">
        <v>682</v>
      </c>
      <c r="E304" s="3" t="s">
        <v>1249</v>
      </c>
      <c r="F304" s="3" t="s">
        <v>1249</v>
      </c>
      <c r="I304" s="3" t="s">
        <v>1250</v>
      </c>
    </row>
    <row r="305" spans="1:9" ht="63.75" x14ac:dyDescent="0.2">
      <c r="A305" s="1">
        <f t="shared" si="4"/>
        <v>-9479.8833333333332</v>
      </c>
      <c r="B305" s="1">
        <v>29</v>
      </c>
      <c r="C305" s="2">
        <v>39361</v>
      </c>
      <c r="D305" s="3" t="s">
        <v>682</v>
      </c>
      <c r="E305" s="3" t="s">
        <v>1251</v>
      </c>
      <c r="F305" s="3" t="s">
        <v>1251</v>
      </c>
      <c r="I305" s="3" t="s">
        <v>1252</v>
      </c>
    </row>
    <row r="306" spans="1:9" ht="63.75" x14ac:dyDescent="0.2">
      <c r="A306" s="1">
        <f t="shared" si="4"/>
        <v>-9630.8833333333332</v>
      </c>
      <c r="B306" s="1">
        <v>-151</v>
      </c>
      <c r="C306" s="2">
        <v>39363</v>
      </c>
      <c r="D306" s="3" t="s">
        <v>682</v>
      </c>
      <c r="E306" s="3" t="s">
        <v>1243</v>
      </c>
      <c r="F306" s="3" t="s">
        <v>1243</v>
      </c>
      <c r="I306" s="3" t="s">
        <v>1253</v>
      </c>
    </row>
    <row r="307" spans="1:9" ht="89.25" x14ac:dyDescent="0.2">
      <c r="A307" s="1">
        <f t="shared" si="4"/>
        <v>-9670.8833333333332</v>
      </c>
      <c r="B307" s="1">
        <v>-40</v>
      </c>
      <c r="C307" s="2">
        <v>39382</v>
      </c>
      <c r="D307" s="3" t="s">
        <v>682</v>
      </c>
      <c r="E307" s="3" t="s">
        <v>1254</v>
      </c>
      <c r="F307" s="3" t="s">
        <v>1254</v>
      </c>
      <c r="I307" s="3" t="s">
        <v>1255</v>
      </c>
    </row>
    <row r="308" spans="1:9" ht="63.75" x14ac:dyDescent="0.2">
      <c r="A308" s="1">
        <f t="shared" si="4"/>
        <v>-9331.8833333333332</v>
      </c>
      <c r="B308" s="1">
        <v>339</v>
      </c>
      <c r="C308" s="2">
        <v>39406</v>
      </c>
      <c r="D308" s="3" t="s">
        <v>682</v>
      </c>
      <c r="E308" s="3" t="s">
        <v>1256</v>
      </c>
      <c r="F308" s="3" t="s">
        <v>1256</v>
      </c>
      <c r="I308" s="3" t="s">
        <v>1257</v>
      </c>
    </row>
    <row r="309" spans="1:9" ht="89.25" x14ac:dyDescent="0.2">
      <c r="A309" s="1">
        <f t="shared" si="4"/>
        <v>-9371.8833333333332</v>
      </c>
      <c r="B309" s="1">
        <v>-40</v>
      </c>
      <c r="C309" s="2">
        <v>39409</v>
      </c>
      <c r="D309" s="3" t="s">
        <v>682</v>
      </c>
      <c r="E309" s="3" t="s">
        <v>1258</v>
      </c>
      <c r="F309" s="3" t="s">
        <v>1258</v>
      </c>
      <c r="I309" s="3" t="s">
        <v>1259</v>
      </c>
    </row>
    <row r="310" spans="1:9" ht="102" x14ac:dyDescent="0.2">
      <c r="A310" s="1">
        <f t="shared" si="4"/>
        <v>-8945.8833333333332</v>
      </c>
      <c r="B310" s="1">
        <v>426</v>
      </c>
      <c r="C310" s="2">
        <v>39414</v>
      </c>
      <c r="D310" s="3" t="s">
        <v>682</v>
      </c>
      <c r="E310" s="3" t="s">
        <v>1260</v>
      </c>
      <c r="F310" s="3" t="s">
        <v>1260</v>
      </c>
      <c r="I310" s="3" t="s">
        <v>1261</v>
      </c>
    </row>
    <row r="311" spans="1:9" ht="63.75" x14ac:dyDescent="0.2">
      <c r="A311" s="1">
        <f t="shared" si="4"/>
        <v>-9145.8833333333332</v>
      </c>
      <c r="B311" s="1">
        <v>-200</v>
      </c>
      <c r="C311" s="2">
        <v>39428</v>
      </c>
      <c r="D311" s="3" t="s">
        <v>682</v>
      </c>
      <c r="E311" s="3" t="s">
        <v>1262</v>
      </c>
      <c r="F311" s="3" t="s">
        <v>1262</v>
      </c>
      <c r="I311" s="3" t="s">
        <v>1263</v>
      </c>
    </row>
    <row r="312" spans="1:9" ht="114.75" x14ac:dyDescent="0.2">
      <c r="A312" s="1">
        <f t="shared" si="4"/>
        <v>-9145.8833333333332</v>
      </c>
      <c r="B312" s="1">
        <v>0</v>
      </c>
      <c r="C312" s="2">
        <v>39442</v>
      </c>
      <c r="D312" s="3" t="s">
        <v>682</v>
      </c>
      <c r="E312" s="3" t="s">
        <v>1264</v>
      </c>
      <c r="F312" s="3" t="s">
        <v>1264</v>
      </c>
      <c r="I312" s="3" t="s">
        <v>1265</v>
      </c>
    </row>
    <row r="313" spans="1:9" ht="63.75" x14ac:dyDescent="0.2">
      <c r="A313" s="1">
        <f t="shared" si="4"/>
        <v>-8994.8833333333332</v>
      </c>
      <c r="B313" s="1">
        <v>151</v>
      </c>
      <c r="C313" s="2">
        <v>39443</v>
      </c>
      <c r="D313" s="3" t="s">
        <v>682</v>
      </c>
      <c r="E313" s="3" t="s">
        <v>1256</v>
      </c>
      <c r="F313" s="3" t="s">
        <v>1256</v>
      </c>
      <c r="I313" s="3" t="s">
        <v>1266</v>
      </c>
    </row>
    <row r="314" spans="1:9" ht="76.5" x14ac:dyDescent="0.2">
      <c r="A314" s="1">
        <f t="shared" si="4"/>
        <v>-8934.8833333333332</v>
      </c>
      <c r="B314" s="1">
        <v>60</v>
      </c>
      <c r="C314" s="2">
        <v>39444</v>
      </c>
      <c r="D314" s="3" t="s">
        <v>682</v>
      </c>
      <c r="E314" s="3" t="s">
        <v>1267</v>
      </c>
      <c r="F314" s="3" t="s">
        <v>1267</v>
      </c>
      <c r="I314" s="3" t="s">
        <v>1268</v>
      </c>
    </row>
    <row r="315" spans="1:9" ht="63.75" x14ac:dyDescent="0.2">
      <c r="A315" s="1">
        <f t="shared" si="4"/>
        <v>-9134.8833333333332</v>
      </c>
      <c r="B315" s="1">
        <v>-200</v>
      </c>
      <c r="C315" s="2">
        <v>39455</v>
      </c>
      <c r="D315" s="3" t="s">
        <v>682</v>
      </c>
      <c r="E315" s="3" t="s">
        <v>1256</v>
      </c>
      <c r="F315" s="3" t="s">
        <v>1256</v>
      </c>
      <c r="I315" s="3" t="s">
        <v>1269</v>
      </c>
    </row>
    <row r="316" spans="1:9" ht="114.75" x14ac:dyDescent="0.2">
      <c r="A316" s="1">
        <f t="shared" si="4"/>
        <v>-9162.8833333333332</v>
      </c>
      <c r="B316" s="1">
        <v>-28</v>
      </c>
      <c r="C316" s="2">
        <v>39459</v>
      </c>
      <c r="D316" s="3" t="s">
        <v>682</v>
      </c>
      <c r="E316" s="3" t="s">
        <v>1270</v>
      </c>
      <c r="F316" s="3" t="s">
        <v>1270</v>
      </c>
      <c r="I316" s="3" t="s">
        <v>1271</v>
      </c>
    </row>
    <row r="317" spans="1:9" ht="63.75" x14ac:dyDescent="0.2">
      <c r="A317" s="1">
        <f t="shared" si="4"/>
        <v>-9462.8833333333332</v>
      </c>
      <c r="B317" s="1">
        <v>-300</v>
      </c>
      <c r="C317" s="2">
        <v>39463</v>
      </c>
      <c r="D317" s="3" t="s">
        <v>682</v>
      </c>
      <c r="E317" s="3" t="s">
        <v>1262</v>
      </c>
      <c r="F317" s="3" t="s">
        <v>1262</v>
      </c>
      <c r="I317" s="3" t="s">
        <v>1272</v>
      </c>
    </row>
    <row r="318" spans="1:9" ht="76.5" x14ac:dyDescent="0.2">
      <c r="A318" s="1">
        <f t="shared" si="4"/>
        <v>-9762.8833333333332</v>
      </c>
      <c r="B318" s="1">
        <v>-300</v>
      </c>
      <c r="C318" s="2">
        <v>39470</v>
      </c>
      <c r="D318" s="3" t="s">
        <v>682</v>
      </c>
      <c r="E318" s="3" t="s">
        <v>1273</v>
      </c>
      <c r="F318" s="3" t="s">
        <v>1273</v>
      </c>
      <c r="I318" s="3" t="s">
        <v>1259</v>
      </c>
    </row>
    <row r="319" spans="1:9" ht="51" x14ac:dyDescent="0.2">
      <c r="A319" s="1">
        <f t="shared" si="4"/>
        <v>-9802.8833333333332</v>
      </c>
      <c r="B319" s="1">
        <v>-40</v>
      </c>
      <c r="C319" s="2">
        <v>39116</v>
      </c>
      <c r="D319" s="3" t="s">
        <v>581</v>
      </c>
      <c r="E319" s="3" t="s">
        <v>1046</v>
      </c>
      <c r="F319" s="3" t="s">
        <v>1046</v>
      </c>
    </row>
    <row r="320" spans="1:9" ht="102" x14ac:dyDescent="0.2">
      <c r="A320" s="1">
        <f t="shared" si="4"/>
        <v>-9826.8833333333332</v>
      </c>
      <c r="B320" s="1">
        <v>-24</v>
      </c>
      <c r="C320" s="2">
        <v>39472</v>
      </c>
      <c r="D320" s="3" t="s">
        <v>682</v>
      </c>
      <c r="E320" s="3" t="s">
        <v>1274</v>
      </c>
      <c r="F320" s="3" t="s">
        <v>1274</v>
      </c>
      <c r="I320" s="3" t="s">
        <v>1275</v>
      </c>
    </row>
    <row r="321" spans="1:9" ht="38.25" x14ac:dyDescent="0.2">
      <c r="A321" s="1">
        <f t="shared" si="4"/>
        <v>-9946.8833333333332</v>
      </c>
      <c r="B321" s="1">
        <v>-120</v>
      </c>
      <c r="C321" s="2">
        <v>39480</v>
      </c>
      <c r="D321" s="3" t="s">
        <v>682</v>
      </c>
      <c r="E321" s="3" t="s">
        <v>1276</v>
      </c>
      <c r="F321" s="3" t="s">
        <v>1276</v>
      </c>
      <c r="I321" s="3" t="s">
        <v>1277</v>
      </c>
    </row>
    <row r="322" spans="1:9" ht="63.75" x14ac:dyDescent="0.2">
      <c r="A322" s="1">
        <f t="shared" si="4"/>
        <v>-9831.8833333333332</v>
      </c>
      <c r="B322" s="1">
        <v>115</v>
      </c>
      <c r="C322" s="2">
        <v>39480</v>
      </c>
      <c r="D322" s="3" t="s">
        <v>682</v>
      </c>
      <c r="E322" s="3" t="s">
        <v>1251</v>
      </c>
      <c r="F322" s="3" t="s">
        <v>1251</v>
      </c>
      <c r="I322" s="3" t="s">
        <v>1278</v>
      </c>
    </row>
    <row r="323" spans="1:9" ht="51" x14ac:dyDescent="0.2">
      <c r="A323" s="1">
        <f t="shared" ref="A323:A386" si="5">A322+B323</f>
        <v>-9827.8833333333332</v>
      </c>
      <c r="B323" s="1">
        <v>4</v>
      </c>
      <c r="C323" s="2">
        <v>39488</v>
      </c>
      <c r="D323" s="3" t="s">
        <v>682</v>
      </c>
      <c r="E323" s="3" t="s">
        <v>1279</v>
      </c>
      <c r="F323" s="3" t="s">
        <v>1279</v>
      </c>
      <c r="I323" s="3" t="s">
        <v>1280</v>
      </c>
    </row>
    <row r="324" spans="1:9" ht="51" x14ac:dyDescent="0.2">
      <c r="A324" s="1">
        <f t="shared" si="5"/>
        <v>-9847.8833333333332</v>
      </c>
      <c r="B324" s="1">
        <v>-20</v>
      </c>
      <c r="C324" s="2">
        <v>39488</v>
      </c>
      <c r="D324" s="3" t="s">
        <v>682</v>
      </c>
      <c r="E324" s="3" t="s">
        <v>1281</v>
      </c>
      <c r="F324" s="3" t="s">
        <v>1281</v>
      </c>
      <c r="I324" s="3" t="s">
        <v>1282</v>
      </c>
    </row>
    <row r="325" spans="1:9" ht="51" x14ac:dyDescent="0.2">
      <c r="A325" s="1">
        <f t="shared" si="5"/>
        <v>-9887.8833333333332</v>
      </c>
      <c r="B325" s="1">
        <v>-40</v>
      </c>
      <c r="C325" s="2">
        <v>39500</v>
      </c>
      <c r="D325" s="3" t="s">
        <v>682</v>
      </c>
      <c r="E325" s="3" t="s">
        <v>1283</v>
      </c>
      <c r="F325" s="3" t="s">
        <v>1283</v>
      </c>
      <c r="I325" s="3" t="s">
        <v>1284</v>
      </c>
    </row>
    <row r="326" spans="1:9" ht="51" x14ac:dyDescent="0.2">
      <c r="A326" s="1">
        <f t="shared" si="5"/>
        <v>-9896.6333333333332</v>
      </c>
      <c r="B326" s="1">
        <v>-8.75</v>
      </c>
      <c r="C326" s="2">
        <v>39500</v>
      </c>
      <c r="D326" s="3" t="s">
        <v>682</v>
      </c>
      <c r="E326" s="3" t="s">
        <v>1285</v>
      </c>
      <c r="F326" s="3" t="s">
        <v>1285</v>
      </c>
      <c r="I326" s="3" t="s">
        <v>1286</v>
      </c>
    </row>
    <row r="327" spans="1:9" ht="63.75" x14ac:dyDescent="0.2">
      <c r="A327" s="1">
        <f t="shared" si="5"/>
        <v>-10126.633333333333</v>
      </c>
      <c r="B327" s="1">
        <v>-230</v>
      </c>
      <c r="C327" s="2">
        <v>39516</v>
      </c>
      <c r="D327" s="3" t="s">
        <v>682</v>
      </c>
      <c r="E327" s="3" t="s">
        <v>1287</v>
      </c>
      <c r="F327" s="3" t="s">
        <v>1287</v>
      </c>
      <c r="I327" s="3" t="s">
        <v>1288</v>
      </c>
    </row>
    <row r="328" spans="1:9" ht="51" x14ac:dyDescent="0.2">
      <c r="A328" s="1">
        <f t="shared" si="5"/>
        <v>-10166.633333333333</v>
      </c>
      <c r="B328" s="1">
        <v>-40</v>
      </c>
      <c r="C328" s="2">
        <v>39535</v>
      </c>
      <c r="D328" s="3" t="s">
        <v>682</v>
      </c>
      <c r="E328" s="3" t="s">
        <v>1289</v>
      </c>
      <c r="F328" s="3" t="s">
        <v>1289</v>
      </c>
      <c r="I328" s="3" t="s">
        <v>1290</v>
      </c>
    </row>
    <row r="329" spans="1:9" ht="63.75" x14ac:dyDescent="0.2">
      <c r="A329" s="1">
        <f t="shared" si="5"/>
        <v>-10171.633333333333</v>
      </c>
      <c r="B329" s="1">
        <v>-5</v>
      </c>
      <c r="C329" s="2">
        <v>39535</v>
      </c>
      <c r="D329" s="3" t="s">
        <v>682</v>
      </c>
      <c r="E329" s="3" t="s">
        <v>1291</v>
      </c>
      <c r="F329" s="3" t="s">
        <v>1291</v>
      </c>
      <c r="I329" s="3" t="s">
        <v>1292</v>
      </c>
    </row>
    <row r="330" spans="1:9" ht="25.5" x14ac:dyDescent="0.2">
      <c r="A330" s="1">
        <f t="shared" si="5"/>
        <v>-10211.633333333333</v>
      </c>
      <c r="B330" s="1">
        <v>-40</v>
      </c>
      <c r="C330" s="2">
        <v>39558</v>
      </c>
      <c r="D330" s="3" t="s">
        <v>682</v>
      </c>
      <c r="E330" s="3" t="s">
        <v>1293</v>
      </c>
      <c r="F330" s="3" t="s">
        <v>1293</v>
      </c>
      <c r="I330" s="3" t="s">
        <v>1294</v>
      </c>
    </row>
    <row r="331" spans="1:9" ht="63.75" x14ac:dyDescent="0.2">
      <c r="A331" s="1">
        <f t="shared" si="5"/>
        <v>-10331.633333333333</v>
      </c>
      <c r="B331" s="1">
        <v>-120</v>
      </c>
      <c r="C331" s="2">
        <v>39564</v>
      </c>
      <c r="D331" s="3" t="s">
        <v>682</v>
      </c>
      <c r="E331" s="3" t="s">
        <v>1295</v>
      </c>
      <c r="F331" s="3" t="s">
        <v>1295</v>
      </c>
      <c r="I331" s="3" t="s">
        <v>1296</v>
      </c>
    </row>
    <row r="332" spans="1:9" ht="25.5" x14ac:dyDescent="0.2">
      <c r="A332" s="1">
        <f t="shared" si="5"/>
        <v>-10371.633333333333</v>
      </c>
      <c r="B332" s="1">
        <v>-40</v>
      </c>
      <c r="C332" s="2">
        <v>39593</v>
      </c>
      <c r="D332" s="3" t="s">
        <v>682</v>
      </c>
      <c r="E332" s="3" t="s">
        <v>1297</v>
      </c>
      <c r="F332" s="3" t="s">
        <v>1297</v>
      </c>
      <c r="I332" s="3" t="s">
        <v>1298</v>
      </c>
    </row>
    <row r="333" spans="1:9" ht="114.75" x14ac:dyDescent="0.2">
      <c r="A333" s="1">
        <f t="shared" si="5"/>
        <v>-10351.633333333333</v>
      </c>
      <c r="B333" s="1">
        <v>20</v>
      </c>
      <c r="C333" s="2">
        <v>39593</v>
      </c>
      <c r="D333" s="3" t="s">
        <v>682</v>
      </c>
      <c r="E333" s="3" t="s">
        <v>1299</v>
      </c>
      <c r="F333" s="3" t="s">
        <v>1299</v>
      </c>
      <c r="I333" s="3" t="s">
        <v>1300</v>
      </c>
    </row>
    <row r="334" spans="1:9" ht="51" x14ac:dyDescent="0.2">
      <c r="A334" s="1">
        <f t="shared" si="5"/>
        <v>-10471.633333333333</v>
      </c>
      <c r="B334" s="1">
        <v>-120</v>
      </c>
      <c r="C334" s="2">
        <v>39599</v>
      </c>
      <c r="D334" s="3" t="s">
        <v>682</v>
      </c>
      <c r="E334" s="3" t="s">
        <v>1301</v>
      </c>
      <c r="F334" s="3" t="s">
        <v>1301</v>
      </c>
      <c r="I334" s="3" t="s">
        <v>1302</v>
      </c>
    </row>
    <row r="335" spans="1:9" ht="38.25" x14ac:dyDescent="0.2">
      <c r="A335" s="1">
        <f t="shared" si="5"/>
        <v>-10571.633333333333</v>
      </c>
      <c r="B335" s="1">
        <v>-100</v>
      </c>
      <c r="C335" s="2">
        <v>39627</v>
      </c>
      <c r="D335" s="3" t="s">
        <v>682</v>
      </c>
      <c r="E335" s="3" t="s">
        <v>1303</v>
      </c>
      <c r="F335" s="3" t="s">
        <v>1303</v>
      </c>
      <c r="I335" s="3" t="s">
        <v>1304</v>
      </c>
    </row>
    <row r="336" spans="1:9" ht="38.25" x14ac:dyDescent="0.2">
      <c r="A336" s="1">
        <f t="shared" si="5"/>
        <v>-10153.633333333333</v>
      </c>
      <c r="B336" s="1">
        <v>418</v>
      </c>
      <c r="C336" s="2">
        <v>39627</v>
      </c>
      <c r="D336" s="3" t="s">
        <v>682</v>
      </c>
      <c r="E336" s="3" t="s">
        <v>1305</v>
      </c>
      <c r="F336" s="3" t="s">
        <v>1305</v>
      </c>
      <c r="I336" s="3" t="s">
        <v>1306</v>
      </c>
    </row>
    <row r="337" spans="1:9" ht="63.75" x14ac:dyDescent="0.2">
      <c r="A337" s="1">
        <f t="shared" si="5"/>
        <v>-10273.633333333333</v>
      </c>
      <c r="B337" s="1">
        <v>-120</v>
      </c>
      <c r="C337" s="2">
        <v>39655</v>
      </c>
      <c r="D337" s="3" t="s">
        <v>682</v>
      </c>
      <c r="E337" s="3" t="s">
        <v>1307</v>
      </c>
      <c r="F337" s="3" t="s">
        <v>1307</v>
      </c>
      <c r="I337" s="3" t="s">
        <v>1308</v>
      </c>
    </row>
    <row r="338" spans="1:9" ht="89.25" x14ac:dyDescent="0.2">
      <c r="A338" s="1">
        <f t="shared" si="5"/>
        <v>-10372.633333333333</v>
      </c>
      <c r="B338" s="1">
        <v>-99</v>
      </c>
      <c r="C338" s="2">
        <v>39691</v>
      </c>
      <c r="D338" s="3" t="s">
        <v>682</v>
      </c>
      <c r="E338" s="3" t="s">
        <v>1309</v>
      </c>
      <c r="F338" s="3" t="s">
        <v>1309</v>
      </c>
      <c r="I338" s="3" t="s">
        <v>1310</v>
      </c>
    </row>
    <row r="339" spans="1:9" ht="63.75" x14ac:dyDescent="0.2">
      <c r="A339" s="1">
        <f t="shared" si="5"/>
        <v>-9368.6333333333332</v>
      </c>
      <c r="B339" s="1">
        <v>1004</v>
      </c>
      <c r="C339" s="2">
        <v>39697</v>
      </c>
      <c r="D339" s="3" t="s">
        <v>682</v>
      </c>
      <c r="E339" s="3" t="s">
        <v>1311</v>
      </c>
      <c r="F339" s="3" t="s">
        <v>1311</v>
      </c>
      <c r="I339" s="3" t="s">
        <v>1312</v>
      </c>
    </row>
    <row r="340" spans="1:9" ht="63.75" x14ac:dyDescent="0.2">
      <c r="A340" s="1">
        <f t="shared" si="5"/>
        <v>-9100.6333333333332</v>
      </c>
      <c r="B340" s="1">
        <v>268</v>
      </c>
      <c r="C340" s="2">
        <v>39705</v>
      </c>
      <c r="D340" s="3" t="s">
        <v>682</v>
      </c>
      <c r="E340" s="3" t="s">
        <v>1311</v>
      </c>
      <c r="F340" s="3" t="s">
        <v>1311</v>
      </c>
      <c r="I340" s="3" t="s">
        <v>1313</v>
      </c>
    </row>
    <row r="341" spans="1:9" ht="38.25" x14ac:dyDescent="0.2">
      <c r="A341" s="1">
        <f t="shared" si="5"/>
        <v>-9150.6333333333332</v>
      </c>
      <c r="B341" s="1">
        <v>-50</v>
      </c>
      <c r="C341" s="2">
        <v>39712</v>
      </c>
      <c r="D341" s="3" t="s">
        <v>682</v>
      </c>
      <c r="E341" s="3" t="s">
        <v>1314</v>
      </c>
      <c r="F341" s="3" t="s">
        <v>1314</v>
      </c>
      <c r="I341" s="3" t="s">
        <v>1315</v>
      </c>
    </row>
    <row r="342" spans="1:9" ht="63.75" x14ac:dyDescent="0.2">
      <c r="A342" s="1">
        <f t="shared" si="5"/>
        <v>-9350.6333333333332</v>
      </c>
      <c r="B342" s="1">
        <v>-200</v>
      </c>
      <c r="C342" s="2">
        <v>39718</v>
      </c>
      <c r="D342" s="3" t="s">
        <v>682</v>
      </c>
      <c r="E342" s="3" t="s">
        <v>1311</v>
      </c>
      <c r="F342" s="3" t="s">
        <v>1311</v>
      </c>
      <c r="I342" s="3" t="s">
        <v>1316</v>
      </c>
    </row>
    <row r="343" spans="1:9" ht="89.25" x14ac:dyDescent="0.2">
      <c r="A343" s="1">
        <f t="shared" si="5"/>
        <v>-9470.6333333333332</v>
      </c>
      <c r="B343" s="1">
        <v>-120</v>
      </c>
      <c r="C343" s="2">
        <v>39718</v>
      </c>
      <c r="D343" s="3" t="s">
        <v>682</v>
      </c>
      <c r="E343" s="3" t="s">
        <v>1317</v>
      </c>
      <c r="F343" s="3" t="s">
        <v>1317</v>
      </c>
      <c r="I343" s="3" t="s">
        <v>1318</v>
      </c>
    </row>
    <row r="344" spans="1:9" ht="63.75" x14ac:dyDescent="0.2">
      <c r="A344" s="1">
        <f t="shared" si="5"/>
        <v>-9482.6333333333332</v>
      </c>
      <c r="B344" s="1">
        <v>-12</v>
      </c>
      <c r="C344" s="2">
        <v>39740</v>
      </c>
      <c r="D344" s="3" t="s">
        <v>682</v>
      </c>
      <c r="E344" s="3" t="s">
        <v>1319</v>
      </c>
      <c r="F344" s="3" t="s">
        <v>1319</v>
      </c>
      <c r="I344" s="3" t="s">
        <v>1320</v>
      </c>
    </row>
    <row r="345" spans="1:9" ht="63.75" x14ac:dyDescent="0.2">
      <c r="A345" s="1">
        <f t="shared" si="5"/>
        <v>-9450.6333333333332</v>
      </c>
      <c r="B345" s="1">
        <v>32</v>
      </c>
      <c r="C345" s="2">
        <v>39744</v>
      </c>
      <c r="D345" s="3" t="s">
        <v>682</v>
      </c>
      <c r="E345" s="3" t="s">
        <v>1321</v>
      </c>
      <c r="F345" s="3" t="s">
        <v>1321</v>
      </c>
      <c r="I345" s="3" t="s">
        <v>1322</v>
      </c>
    </row>
    <row r="346" spans="1:9" ht="114.75" x14ac:dyDescent="0.2">
      <c r="A346" s="1">
        <f t="shared" si="5"/>
        <v>-9795.6333333333332</v>
      </c>
      <c r="B346" s="1">
        <v>-345</v>
      </c>
      <c r="C346" s="2">
        <v>39745</v>
      </c>
      <c r="D346" s="3" t="s">
        <v>682</v>
      </c>
      <c r="E346" s="3" t="s">
        <v>1323</v>
      </c>
      <c r="F346" s="3" t="s">
        <v>1323</v>
      </c>
      <c r="I346" s="3" t="s">
        <v>1324</v>
      </c>
    </row>
    <row r="347" spans="1:9" ht="63.75" x14ac:dyDescent="0.2">
      <c r="A347" s="1">
        <f t="shared" si="5"/>
        <v>-9820.6333333333332</v>
      </c>
      <c r="B347" s="1">
        <v>-25</v>
      </c>
      <c r="C347" s="2">
        <v>39745</v>
      </c>
      <c r="D347" s="72" t="s">
        <v>1553</v>
      </c>
      <c r="E347" s="3" t="s">
        <v>1325</v>
      </c>
      <c r="F347" s="3" t="s">
        <v>1325</v>
      </c>
      <c r="I347" s="3" t="s">
        <v>1326</v>
      </c>
    </row>
    <row r="348" spans="1:9" ht="76.5" x14ac:dyDescent="0.2">
      <c r="A348" s="1">
        <f t="shared" si="5"/>
        <v>-10003.633333333333</v>
      </c>
      <c r="B348" s="1">
        <v>-183</v>
      </c>
      <c r="C348" s="2">
        <v>39745</v>
      </c>
      <c r="D348" s="3" t="s">
        <v>682</v>
      </c>
      <c r="E348" s="3" t="s">
        <v>1327</v>
      </c>
      <c r="F348" s="3" t="s">
        <v>1327</v>
      </c>
      <c r="I348" s="3" t="s">
        <v>1328</v>
      </c>
    </row>
    <row r="349" spans="1:9" ht="114.75" x14ac:dyDescent="0.2">
      <c r="A349" s="1">
        <f t="shared" si="5"/>
        <v>-8403.6333333333332</v>
      </c>
      <c r="B349" s="1">
        <v>1600</v>
      </c>
      <c r="C349" s="2">
        <v>39760</v>
      </c>
      <c r="D349" s="3" t="s">
        <v>682</v>
      </c>
      <c r="E349" s="3" t="s">
        <v>1329</v>
      </c>
      <c r="F349" s="3" t="s">
        <v>1329</v>
      </c>
      <c r="I349" s="3" t="s">
        <v>1330</v>
      </c>
    </row>
    <row r="350" spans="1:9" ht="38.25" x14ac:dyDescent="0.2">
      <c r="A350" s="1">
        <f t="shared" si="5"/>
        <v>-8428.6333333333332</v>
      </c>
      <c r="B350" s="1">
        <v>-25</v>
      </c>
      <c r="C350" s="2">
        <v>39776</v>
      </c>
      <c r="D350" s="3" t="s">
        <v>682</v>
      </c>
      <c r="E350" s="3" t="s">
        <v>1331</v>
      </c>
      <c r="F350" s="3" t="s">
        <v>1331</v>
      </c>
      <c r="I350" s="3" t="s">
        <v>1332</v>
      </c>
    </row>
    <row r="351" spans="1:9" ht="89.25" x14ac:dyDescent="0.2">
      <c r="A351" s="1">
        <f t="shared" si="5"/>
        <v>-8458.6333333333332</v>
      </c>
      <c r="B351" s="1">
        <v>-30</v>
      </c>
      <c r="C351" s="2">
        <v>39788</v>
      </c>
      <c r="D351" s="3" t="s">
        <v>682</v>
      </c>
      <c r="E351" s="3" t="s">
        <v>1333</v>
      </c>
      <c r="F351" s="3" t="s">
        <v>1333</v>
      </c>
      <c r="I351" s="3" t="s">
        <v>1334</v>
      </c>
    </row>
    <row r="352" spans="1:9" ht="89.25" x14ac:dyDescent="0.2">
      <c r="A352" s="1">
        <f t="shared" si="5"/>
        <v>-8463.6333333333332</v>
      </c>
      <c r="B352" s="1">
        <v>-5</v>
      </c>
      <c r="C352" s="2">
        <v>39788</v>
      </c>
      <c r="D352" s="72" t="s">
        <v>1553</v>
      </c>
      <c r="E352" s="3" t="s">
        <v>1335</v>
      </c>
      <c r="F352" s="3" t="s">
        <v>1335</v>
      </c>
      <c r="I352" s="3" t="s">
        <v>1336</v>
      </c>
    </row>
    <row r="353" spans="1:9" ht="25.5" x14ac:dyDescent="0.2">
      <c r="A353" s="1">
        <f t="shared" si="5"/>
        <v>-8513.6333333333332</v>
      </c>
      <c r="B353" s="1">
        <v>-50</v>
      </c>
      <c r="C353" s="2">
        <v>39803</v>
      </c>
      <c r="D353" s="3" t="s">
        <v>682</v>
      </c>
      <c r="E353" s="3" t="s">
        <v>1337</v>
      </c>
      <c r="F353" s="3" t="s">
        <v>1337</v>
      </c>
      <c r="I353" s="3" t="s">
        <v>1338</v>
      </c>
    </row>
    <row r="354" spans="1:9" ht="102" x14ac:dyDescent="0.2">
      <c r="A354" s="1">
        <f t="shared" si="5"/>
        <v>-8487.3833333333332</v>
      </c>
      <c r="B354" s="1">
        <v>26.25</v>
      </c>
      <c r="C354" s="2">
        <v>39803</v>
      </c>
      <c r="D354" s="3" t="s">
        <v>682</v>
      </c>
      <c r="E354" s="3" t="s">
        <v>1339</v>
      </c>
      <c r="F354" s="3" t="s">
        <v>1339</v>
      </c>
      <c r="I354" s="3" t="s">
        <v>1340</v>
      </c>
    </row>
    <row r="355" spans="1:9" ht="102" x14ac:dyDescent="0.2">
      <c r="A355" s="1">
        <f t="shared" si="5"/>
        <v>-8467.3833333333332</v>
      </c>
      <c r="B355" s="1">
        <v>20</v>
      </c>
      <c r="C355" s="2">
        <v>39812</v>
      </c>
      <c r="D355" s="3" t="s">
        <v>682</v>
      </c>
      <c r="E355" s="3" t="s">
        <v>1341</v>
      </c>
      <c r="F355" s="3" t="s">
        <v>1341</v>
      </c>
      <c r="I355" s="3" t="s">
        <v>1342</v>
      </c>
    </row>
    <row r="356" spans="1:9" ht="25.5" x14ac:dyDescent="0.2">
      <c r="A356" s="1">
        <f t="shared" si="5"/>
        <v>-8487.3833333333332</v>
      </c>
      <c r="B356" s="1">
        <v>-20</v>
      </c>
      <c r="C356" s="2">
        <v>39814</v>
      </c>
      <c r="D356" s="3" t="s">
        <v>682</v>
      </c>
      <c r="E356" s="3" t="s">
        <v>1343</v>
      </c>
      <c r="F356" s="3" t="s">
        <v>1343</v>
      </c>
      <c r="I356" s="3" t="s">
        <v>1344</v>
      </c>
    </row>
    <row r="357" spans="1:9" ht="89.25" x14ac:dyDescent="0.2">
      <c r="A357" s="1">
        <f t="shared" si="5"/>
        <v>-8308.3833333333332</v>
      </c>
      <c r="B357" s="1">
        <v>179</v>
      </c>
      <c r="C357" s="2">
        <v>39816</v>
      </c>
      <c r="D357" s="3" t="s">
        <v>682</v>
      </c>
      <c r="E357" s="3" t="s">
        <v>1345</v>
      </c>
      <c r="F357" s="3" t="s">
        <v>1345</v>
      </c>
      <c r="I357" s="3" t="s">
        <v>1346</v>
      </c>
    </row>
    <row r="358" spans="1:9" ht="114.75" x14ac:dyDescent="0.2">
      <c r="A358" s="1">
        <f t="shared" si="5"/>
        <v>-8318.3833333333332</v>
      </c>
      <c r="B358" s="1">
        <v>-10</v>
      </c>
      <c r="C358" s="2">
        <v>39824</v>
      </c>
      <c r="D358" s="3" t="s">
        <v>682</v>
      </c>
      <c r="E358" s="3" t="s">
        <v>1347</v>
      </c>
      <c r="F358" s="3" t="s">
        <v>1347</v>
      </c>
      <c r="I358" s="3" t="s">
        <v>1348</v>
      </c>
    </row>
    <row r="359" spans="1:9" ht="76.5" x14ac:dyDescent="0.2">
      <c r="A359" s="1">
        <f t="shared" si="5"/>
        <v>-8398.3833333333332</v>
      </c>
      <c r="B359" s="1">
        <v>-80</v>
      </c>
      <c r="C359" s="2">
        <v>39830</v>
      </c>
      <c r="D359" s="3" t="s">
        <v>682</v>
      </c>
      <c r="E359" s="3" t="s">
        <v>1349</v>
      </c>
      <c r="F359" s="3" t="s">
        <v>1349</v>
      </c>
      <c r="I359" s="3" t="s">
        <v>1350</v>
      </c>
    </row>
    <row r="360" spans="1:9" ht="76.5" x14ac:dyDescent="0.2">
      <c r="A360" s="1">
        <f t="shared" si="5"/>
        <v>-8366.3833333333332</v>
      </c>
      <c r="B360" s="1">
        <v>32</v>
      </c>
      <c r="C360" s="2">
        <v>39831</v>
      </c>
      <c r="D360" s="3" t="s">
        <v>682</v>
      </c>
      <c r="E360" s="3" t="s">
        <v>1351</v>
      </c>
      <c r="F360" s="3" t="s">
        <v>1351</v>
      </c>
      <c r="I360" s="3" t="s">
        <v>1352</v>
      </c>
    </row>
    <row r="361" spans="1:9" ht="38.25" x14ac:dyDescent="0.2">
      <c r="A361" s="1">
        <f t="shared" si="5"/>
        <v>-8416.3833333333332</v>
      </c>
      <c r="B361" s="1">
        <v>-50</v>
      </c>
      <c r="C361" s="2">
        <v>39836</v>
      </c>
      <c r="D361" s="3" t="s">
        <v>682</v>
      </c>
      <c r="E361" s="3" t="s">
        <v>1353</v>
      </c>
      <c r="F361" s="3" t="s">
        <v>1353</v>
      </c>
      <c r="I361" s="3" t="s">
        <v>1354</v>
      </c>
    </row>
    <row r="362" spans="1:9" ht="76.5" x14ac:dyDescent="0.2">
      <c r="A362" s="1">
        <f t="shared" si="5"/>
        <v>-8415.3833333333332</v>
      </c>
      <c r="B362" s="1">
        <v>1</v>
      </c>
      <c r="C362" s="2">
        <v>39836</v>
      </c>
      <c r="D362" s="3" t="s">
        <v>682</v>
      </c>
      <c r="E362" s="3" t="s">
        <v>1355</v>
      </c>
      <c r="F362" s="3" t="s">
        <v>1355</v>
      </c>
      <c r="I362" s="3" t="s">
        <v>1356</v>
      </c>
    </row>
    <row r="363" spans="1:9" ht="76.5" x14ac:dyDescent="0.2">
      <c r="A363" s="1">
        <f t="shared" si="5"/>
        <v>-8415.3833333333332</v>
      </c>
      <c r="B363" s="1">
        <v>0</v>
      </c>
      <c r="C363" s="2">
        <v>39844</v>
      </c>
      <c r="D363" s="3" t="s">
        <v>682</v>
      </c>
      <c r="E363" s="3" t="s">
        <v>1357</v>
      </c>
      <c r="F363" s="3" t="s">
        <v>1357</v>
      </c>
      <c r="I363" s="3" t="s">
        <v>1358</v>
      </c>
    </row>
    <row r="364" spans="1:9" ht="51" x14ac:dyDescent="0.2">
      <c r="A364" s="1">
        <f t="shared" si="5"/>
        <v>-8430.3833333333332</v>
      </c>
      <c r="B364" s="1">
        <v>-15</v>
      </c>
      <c r="C364" s="2">
        <v>39844</v>
      </c>
      <c r="D364" s="3" t="s">
        <v>682</v>
      </c>
      <c r="E364" s="3" t="s">
        <v>1359</v>
      </c>
      <c r="F364" s="3" t="s">
        <v>1359</v>
      </c>
      <c r="I364" s="3" t="s">
        <v>1360</v>
      </c>
    </row>
    <row r="365" spans="1:9" ht="25.5" x14ac:dyDescent="0.2">
      <c r="A365" s="1">
        <f t="shared" si="5"/>
        <v>-8480.3833333333332</v>
      </c>
      <c r="B365" s="1">
        <v>-50</v>
      </c>
      <c r="C365" s="2">
        <v>39862</v>
      </c>
      <c r="D365" s="3" t="s">
        <v>682</v>
      </c>
      <c r="E365" s="3" t="s">
        <v>1361</v>
      </c>
      <c r="F365" s="3" t="s">
        <v>1361</v>
      </c>
      <c r="I365" s="3" t="s">
        <v>1362</v>
      </c>
    </row>
    <row r="366" spans="1:9" ht="76.5" x14ac:dyDescent="0.2">
      <c r="A366" s="1">
        <f t="shared" si="5"/>
        <v>-8560.3833333333332</v>
      </c>
      <c r="B366" s="1">
        <v>-80</v>
      </c>
      <c r="C366" s="2">
        <v>39872</v>
      </c>
      <c r="D366" s="3" t="s">
        <v>682</v>
      </c>
      <c r="E366" s="3" t="s">
        <v>1363</v>
      </c>
      <c r="F366" s="3" t="s">
        <v>1363</v>
      </c>
      <c r="I366" s="3" t="s">
        <v>1364</v>
      </c>
    </row>
    <row r="367" spans="1:9" ht="25.5" x14ac:dyDescent="0.2">
      <c r="A367" s="1">
        <f t="shared" si="5"/>
        <v>-8610.3833333333332</v>
      </c>
      <c r="B367" s="1">
        <v>-50</v>
      </c>
      <c r="C367" s="2">
        <v>39885</v>
      </c>
      <c r="D367" s="3" t="s">
        <v>682</v>
      </c>
      <c r="E367" s="3" t="s">
        <v>1365</v>
      </c>
      <c r="F367" s="3" t="s">
        <v>1365</v>
      </c>
      <c r="I367" s="3" t="s">
        <v>1366</v>
      </c>
    </row>
    <row r="368" spans="1:9" ht="76.5" x14ac:dyDescent="0.2">
      <c r="A368" s="1">
        <f t="shared" si="5"/>
        <v>-8558.3833333333332</v>
      </c>
      <c r="B368" s="1">
        <v>52</v>
      </c>
      <c r="C368" s="2">
        <v>39887</v>
      </c>
      <c r="D368" s="3" t="s">
        <v>682</v>
      </c>
      <c r="E368" s="3" t="s">
        <v>1367</v>
      </c>
      <c r="F368" s="3" t="s">
        <v>1367</v>
      </c>
      <c r="I368" s="3" t="s">
        <v>1368</v>
      </c>
    </row>
    <row r="369" spans="1:9" ht="51" x14ac:dyDescent="0.2">
      <c r="A369" s="1">
        <f t="shared" si="5"/>
        <v>-8608.3833333333332</v>
      </c>
      <c r="B369" s="1">
        <v>-50</v>
      </c>
      <c r="C369" s="2">
        <v>39927</v>
      </c>
      <c r="D369" s="3" t="s">
        <v>682</v>
      </c>
      <c r="E369" s="3" t="s">
        <v>1369</v>
      </c>
      <c r="F369" s="3" t="s">
        <v>1369</v>
      </c>
      <c r="I369" s="3" t="s">
        <v>1370</v>
      </c>
    </row>
    <row r="370" spans="1:9" ht="38.25" x14ac:dyDescent="0.2">
      <c r="A370" s="1">
        <f t="shared" si="5"/>
        <v>-8606.1333333333332</v>
      </c>
      <c r="B370" s="1">
        <v>2.25</v>
      </c>
      <c r="C370" s="2">
        <v>39927</v>
      </c>
      <c r="D370" s="3" t="s">
        <v>682</v>
      </c>
      <c r="E370" s="3" t="s">
        <v>1371</v>
      </c>
      <c r="F370" s="3" t="s">
        <v>1371</v>
      </c>
      <c r="I370" s="3" t="s">
        <v>1372</v>
      </c>
    </row>
    <row r="371" spans="1:9" ht="25.5" x14ac:dyDescent="0.2">
      <c r="A371" s="1">
        <f t="shared" si="5"/>
        <v>-8656.1333333333332</v>
      </c>
      <c r="B371" s="1">
        <v>-50</v>
      </c>
      <c r="C371" s="2">
        <v>39941</v>
      </c>
      <c r="D371" s="3" t="s">
        <v>682</v>
      </c>
      <c r="E371" s="3" t="s">
        <v>1373</v>
      </c>
      <c r="F371" s="3" t="s">
        <v>1373</v>
      </c>
      <c r="I371" s="3" t="s">
        <v>1374</v>
      </c>
    </row>
    <row r="372" spans="1:9" ht="38.25" x14ac:dyDescent="0.2">
      <c r="A372" s="1">
        <f t="shared" si="5"/>
        <v>-8676.1333333333332</v>
      </c>
      <c r="B372" s="1">
        <v>-20</v>
      </c>
      <c r="C372" s="2">
        <v>39941</v>
      </c>
      <c r="D372" s="3" t="s">
        <v>682</v>
      </c>
      <c r="E372" s="3" t="s">
        <v>1371</v>
      </c>
      <c r="F372" s="3" t="s">
        <v>1371</v>
      </c>
      <c r="I372" s="3" t="s">
        <v>1375</v>
      </c>
    </row>
    <row r="373" spans="1:9" ht="76.5" x14ac:dyDescent="0.2">
      <c r="A373" s="1">
        <f t="shared" si="5"/>
        <v>-8756.1333333333332</v>
      </c>
      <c r="B373" s="1">
        <v>-80</v>
      </c>
      <c r="C373" s="2">
        <v>39949</v>
      </c>
      <c r="D373" s="3" t="s">
        <v>682</v>
      </c>
      <c r="E373" s="3" t="s">
        <v>1376</v>
      </c>
      <c r="F373" s="3" t="s">
        <v>1376</v>
      </c>
      <c r="I373" s="3" t="s">
        <v>1377</v>
      </c>
    </row>
    <row r="374" spans="1:9" ht="63.75" x14ac:dyDescent="0.2">
      <c r="A374" s="1">
        <f t="shared" si="5"/>
        <v>-8866.1333333333332</v>
      </c>
      <c r="B374" s="1">
        <v>-110</v>
      </c>
      <c r="C374" s="2">
        <v>39956</v>
      </c>
      <c r="D374" s="3" t="s">
        <v>682</v>
      </c>
      <c r="E374" s="3" t="s">
        <v>1378</v>
      </c>
      <c r="F374" s="3" t="s">
        <v>1378</v>
      </c>
      <c r="I374" s="3" t="s">
        <v>1379</v>
      </c>
    </row>
    <row r="375" spans="1:9" ht="51" x14ac:dyDescent="0.2">
      <c r="A375" s="1">
        <f t="shared" si="5"/>
        <v>-9066.1333333333332</v>
      </c>
      <c r="B375" s="1">
        <v>-200</v>
      </c>
      <c r="C375" s="2">
        <v>39956</v>
      </c>
      <c r="D375" s="3" t="s">
        <v>682</v>
      </c>
      <c r="E375" s="3" t="s">
        <v>1359</v>
      </c>
      <c r="F375" s="3" t="s">
        <v>1359</v>
      </c>
      <c r="I375" s="3" t="s">
        <v>1380</v>
      </c>
    </row>
    <row r="376" spans="1:9" ht="76.5" x14ac:dyDescent="0.2">
      <c r="A376" s="1">
        <f t="shared" si="5"/>
        <v>-9250.1333333333332</v>
      </c>
      <c r="B376" s="1">
        <v>-184</v>
      </c>
      <c r="C376" s="2">
        <v>39957</v>
      </c>
      <c r="D376" s="3" t="s">
        <v>682</v>
      </c>
      <c r="E376" s="3" t="s">
        <v>1327</v>
      </c>
      <c r="F376" s="3" t="s">
        <v>1327</v>
      </c>
      <c r="I376" s="3" t="s">
        <v>1381</v>
      </c>
    </row>
    <row r="377" spans="1:9" ht="63.75" x14ac:dyDescent="0.2">
      <c r="A377" s="1">
        <f t="shared" si="5"/>
        <v>-8955.1333333333332</v>
      </c>
      <c r="B377" s="1">
        <v>295</v>
      </c>
      <c r="C377" s="2">
        <v>39966</v>
      </c>
      <c r="D377" s="3" t="s">
        <v>682</v>
      </c>
      <c r="E377" s="3" t="s">
        <v>1382</v>
      </c>
      <c r="F377" s="3" t="s">
        <v>1382</v>
      </c>
      <c r="I377" s="3" t="s">
        <v>1383</v>
      </c>
    </row>
    <row r="378" spans="1:9" ht="63.75" x14ac:dyDescent="0.2">
      <c r="A378" s="1">
        <f t="shared" si="5"/>
        <v>-8420.1333333333332</v>
      </c>
      <c r="B378" s="1">
        <v>535</v>
      </c>
      <c r="C378" s="2">
        <v>39979</v>
      </c>
      <c r="D378" s="3" t="s">
        <v>682</v>
      </c>
      <c r="E378" s="3" t="s">
        <v>1384</v>
      </c>
      <c r="F378" s="3" t="s">
        <v>1384</v>
      </c>
      <c r="I378" s="3" t="s">
        <v>1385</v>
      </c>
    </row>
    <row r="379" spans="1:9" ht="63.75" x14ac:dyDescent="0.2">
      <c r="A379" s="1">
        <f t="shared" si="5"/>
        <v>-8399.1333333333332</v>
      </c>
      <c r="B379" s="1">
        <v>21</v>
      </c>
      <c r="C379" s="2">
        <v>39980</v>
      </c>
      <c r="D379" s="3" t="s">
        <v>682</v>
      </c>
      <c r="E379" s="3" t="s">
        <v>1382</v>
      </c>
      <c r="F379" s="3" t="s">
        <v>1382</v>
      </c>
      <c r="I379" s="3" t="s">
        <v>1386</v>
      </c>
    </row>
    <row r="380" spans="1:9" ht="38.25" x14ac:dyDescent="0.2">
      <c r="A380" s="1">
        <f t="shared" si="5"/>
        <v>-8389.1333333333332</v>
      </c>
      <c r="B380" s="1">
        <v>10</v>
      </c>
      <c r="C380" s="2">
        <v>39990</v>
      </c>
      <c r="D380" s="3" t="s">
        <v>682</v>
      </c>
      <c r="E380" s="3" t="s">
        <v>1387</v>
      </c>
      <c r="F380" s="3" t="s">
        <v>1387</v>
      </c>
      <c r="I380" s="3" t="s">
        <v>1388</v>
      </c>
    </row>
    <row r="381" spans="1:9" ht="51" x14ac:dyDescent="0.2">
      <c r="A381" s="1">
        <f t="shared" si="5"/>
        <v>-8449.1333333333332</v>
      </c>
      <c r="B381" s="1">
        <v>-60</v>
      </c>
      <c r="C381" s="2">
        <v>39990</v>
      </c>
      <c r="D381" s="3" t="s">
        <v>682</v>
      </c>
      <c r="E381" s="3" t="s">
        <v>1371</v>
      </c>
      <c r="F381" s="3" t="s">
        <v>1371</v>
      </c>
      <c r="I381" s="3" t="s">
        <v>1389</v>
      </c>
    </row>
    <row r="382" spans="1:9" ht="63.75" x14ac:dyDescent="0.2">
      <c r="A382" s="1">
        <f t="shared" si="5"/>
        <v>-8649.1333333333332</v>
      </c>
      <c r="B382" s="1">
        <v>-200</v>
      </c>
      <c r="C382" s="2">
        <v>39996</v>
      </c>
      <c r="D382" s="3" t="s">
        <v>682</v>
      </c>
      <c r="E382" s="3" t="s">
        <v>1390</v>
      </c>
      <c r="F382" s="3" t="s">
        <v>1390</v>
      </c>
      <c r="I382" s="3" t="s">
        <v>1391</v>
      </c>
    </row>
    <row r="383" spans="1:9" ht="63.75" x14ac:dyDescent="0.2">
      <c r="A383" s="1">
        <f t="shared" si="5"/>
        <v>-8849.1333333333332</v>
      </c>
      <c r="B383" s="1">
        <v>-200</v>
      </c>
      <c r="C383" s="2">
        <v>39998</v>
      </c>
      <c r="D383" s="3" t="s">
        <v>682</v>
      </c>
      <c r="E383" s="3" t="s">
        <v>1390</v>
      </c>
      <c r="F383" s="3" t="s">
        <v>1390</v>
      </c>
      <c r="I383" s="3" t="s">
        <v>1392</v>
      </c>
    </row>
    <row r="384" spans="1:9" ht="51" x14ac:dyDescent="0.2">
      <c r="A384" s="1">
        <f t="shared" si="5"/>
        <v>-8799.1333333333332</v>
      </c>
      <c r="B384" s="1">
        <v>50</v>
      </c>
      <c r="C384" s="2">
        <v>40016</v>
      </c>
      <c r="D384" s="3" t="s">
        <v>682</v>
      </c>
      <c r="E384" s="3" t="s">
        <v>1393</v>
      </c>
      <c r="F384" s="3" t="s">
        <v>1393</v>
      </c>
      <c r="I384" s="3" t="s">
        <v>1394</v>
      </c>
    </row>
    <row r="385" spans="1:9" ht="63.75" x14ac:dyDescent="0.2">
      <c r="A385" s="1">
        <f t="shared" si="5"/>
        <v>-8799.1333333333332</v>
      </c>
      <c r="B385" s="1">
        <v>0</v>
      </c>
      <c r="C385" s="2">
        <v>40030</v>
      </c>
      <c r="D385" s="3" t="s">
        <v>682</v>
      </c>
      <c r="E385" s="3" t="s">
        <v>1390</v>
      </c>
      <c r="F385" s="3" t="s">
        <v>1390</v>
      </c>
      <c r="I385" s="3" t="s">
        <v>1395</v>
      </c>
    </row>
    <row r="386" spans="1:9" ht="76.5" x14ac:dyDescent="0.2">
      <c r="A386" s="1">
        <f t="shared" si="5"/>
        <v>-8879.1333333333332</v>
      </c>
      <c r="B386" s="1">
        <v>-80</v>
      </c>
      <c r="C386" s="2">
        <v>40033</v>
      </c>
      <c r="D386" s="3" t="s">
        <v>682</v>
      </c>
      <c r="E386" s="3" t="s">
        <v>1396</v>
      </c>
      <c r="F386" s="3" t="s">
        <v>1396</v>
      </c>
      <c r="I386" s="3" t="s">
        <v>1397</v>
      </c>
    </row>
    <row r="387" spans="1:9" ht="51" x14ac:dyDescent="0.2">
      <c r="A387" s="1">
        <f t="shared" ref="A387:A450" si="6">A386+B387</f>
        <v>-8899.1333333333332</v>
      </c>
      <c r="B387" s="1">
        <v>-20</v>
      </c>
      <c r="C387" s="2">
        <v>40048</v>
      </c>
      <c r="D387" s="3" t="s">
        <v>682</v>
      </c>
      <c r="E387" s="3" t="s">
        <v>1398</v>
      </c>
      <c r="F387" s="3" t="s">
        <v>1398</v>
      </c>
      <c r="I387" s="3" t="s">
        <v>1399</v>
      </c>
    </row>
    <row r="388" spans="1:9" ht="76.5" x14ac:dyDescent="0.2">
      <c r="A388" s="1">
        <f t="shared" si="6"/>
        <v>-8909.1333333333332</v>
      </c>
      <c r="B388" s="1">
        <v>-10</v>
      </c>
      <c r="C388" s="2">
        <v>40052</v>
      </c>
      <c r="D388" s="3" t="s">
        <v>682</v>
      </c>
      <c r="E388" s="3" t="s">
        <v>1400</v>
      </c>
      <c r="F388" s="3" t="s">
        <v>1400</v>
      </c>
      <c r="I388" s="3" t="s">
        <v>1401</v>
      </c>
    </row>
    <row r="389" spans="1:9" ht="51" x14ac:dyDescent="0.2">
      <c r="A389" s="1">
        <f t="shared" si="6"/>
        <v>-8746.6333333333332</v>
      </c>
      <c r="B389" s="1">
        <v>162.5</v>
      </c>
      <c r="C389" s="2">
        <v>40052</v>
      </c>
      <c r="D389" s="3" t="s">
        <v>682</v>
      </c>
      <c r="E389" s="3" t="s">
        <v>1402</v>
      </c>
      <c r="F389" s="3" t="s">
        <v>1402</v>
      </c>
    </row>
    <row r="390" spans="1:9" ht="89.25" x14ac:dyDescent="0.2">
      <c r="A390" s="1">
        <f t="shared" si="6"/>
        <v>-8746.3833333333332</v>
      </c>
      <c r="B390" s="1">
        <v>0.25</v>
      </c>
      <c r="C390" s="2">
        <v>40052</v>
      </c>
      <c r="D390" s="3" t="s">
        <v>682</v>
      </c>
      <c r="E390" s="3" t="s">
        <v>1403</v>
      </c>
      <c r="F390" s="3" t="s">
        <v>1403</v>
      </c>
    </row>
    <row r="391" spans="1:9" ht="63.75" x14ac:dyDescent="0.2">
      <c r="A391" s="1">
        <f t="shared" si="6"/>
        <v>-8770.6333333333332</v>
      </c>
      <c r="B391" s="1">
        <v>-24.25</v>
      </c>
      <c r="C391" s="2">
        <v>40052</v>
      </c>
      <c r="D391" s="3" t="s">
        <v>682</v>
      </c>
      <c r="E391" s="3" t="s">
        <v>1404</v>
      </c>
      <c r="F391" s="3" t="s">
        <v>1404</v>
      </c>
      <c r="I391" s="3" t="s">
        <v>1405</v>
      </c>
    </row>
    <row r="392" spans="1:9" ht="63.75" x14ac:dyDescent="0.2">
      <c r="A392" s="1">
        <f t="shared" si="6"/>
        <v>-8827.6333333333332</v>
      </c>
      <c r="B392" s="1">
        <v>-57</v>
      </c>
      <c r="C392" s="2">
        <v>40062</v>
      </c>
      <c r="D392" s="3" t="s">
        <v>682</v>
      </c>
      <c r="E392" s="3" t="s">
        <v>1390</v>
      </c>
      <c r="F392" s="3" t="s">
        <v>1390</v>
      </c>
      <c r="I392" s="3" t="s">
        <v>1406</v>
      </c>
    </row>
    <row r="393" spans="1:9" ht="51" x14ac:dyDescent="0.2">
      <c r="A393" s="1">
        <f t="shared" si="6"/>
        <v>-8937.6333333333332</v>
      </c>
      <c r="B393" s="1">
        <v>-110</v>
      </c>
      <c r="C393" s="2">
        <v>40082</v>
      </c>
      <c r="D393" s="3" t="s">
        <v>682</v>
      </c>
      <c r="E393" s="3" t="s">
        <v>1407</v>
      </c>
      <c r="F393" s="3" t="s">
        <v>1407</v>
      </c>
      <c r="I393" s="3" t="s">
        <v>1408</v>
      </c>
    </row>
    <row r="394" spans="1:9" ht="51" x14ac:dyDescent="0.2">
      <c r="A394" s="1">
        <f t="shared" si="6"/>
        <v>-9037.6333333333332</v>
      </c>
      <c r="B394" s="1">
        <v>-100</v>
      </c>
      <c r="C394" s="2">
        <v>40082</v>
      </c>
      <c r="D394" s="3" t="s">
        <v>682</v>
      </c>
      <c r="E394" s="3" t="s">
        <v>1409</v>
      </c>
      <c r="F394" s="3" t="s">
        <v>1409</v>
      </c>
      <c r="I394" s="3" t="s">
        <v>1410</v>
      </c>
    </row>
    <row r="395" spans="1:9" ht="89.25" x14ac:dyDescent="0.2">
      <c r="A395" s="1">
        <f t="shared" si="6"/>
        <v>-9028.6333333333332</v>
      </c>
      <c r="B395" s="1">
        <v>9</v>
      </c>
      <c r="C395" s="2">
        <v>40093</v>
      </c>
      <c r="D395" s="3" t="s">
        <v>682</v>
      </c>
      <c r="E395" s="3" t="s">
        <v>1411</v>
      </c>
      <c r="F395" s="3" t="s">
        <v>1411</v>
      </c>
      <c r="I395" s="3" t="s">
        <v>1412</v>
      </c>
    </row>
    <row r="396" spans="1:9" ht="63.75" x14ac:dyDescent="0.2">
      <c r="A396" s="1">
        <f t="shared" si="6"/>
        <v>-9278.6333333333332</v>
      </c>
      <c r="B396" s="1">
        <v>-250</v>
      </c>
      <c r="C396" s="2">
        <v>40098</v>
      </c>
      <c r="D396" s="3" t="s">
        <v>682</v>
      </c>
      <c r="E396" s="3" t="s">
        <v>1413</v>
      </c>
      <c r="F396" s="3" t="s">
        <v>1413</v>
      </c>
      <c r="I396" s="3" t="s">
        <v>1414</v>
      </c>
    </row>
    <row r="397" spans="1:9" ht="63.75" x14ac:dyDescent="0.2">
      <c r="A397" s="1">
        <f t="shared" si="6"/>
        <v>-9066.6333333333332</v>
      </c>
      <c r="B397" s="1">
        <v>212</v>
      </c>
      <c r="C397" s="2">
        <v>40101</v>
      </c>
      <c r="D397" s="3" t="s">
        <v>682</v>
      </c>
      <c r="E397" s="3" t="s">
        <v>1390</v>
      </c>
      <c r="F397" s="3" t="s">
        <v>1390</v>
      </c>
      <c r="I397" s="3" t="s">
        <v>1415</v>
      </c>
    </row>
    <row r="398" spans="1:9" ht="165.75" x14ac:dyDescent="0.2">
      <c r="A398" s="1">
        <f t="shared" si="6"/>
        <v>-9411.6333333333332</v>
      </c>
      <c r="B398" s="1">
        <v>-345</v>
      </c>
      <c r="C398" s="2">
        <v>40102</v>
      </c>
      <c r="D398" s="3" t="s">
        <v>682</v>
      </c>
      <c r="E398" s="3" t="s">
        <v>1416</v>
      </c>
      <c r="F398" s="3" t="s">
        <v>1416</v>
      </c>
      <c r="I398" s="3" t="s">
        <v>1417</v>
      </c>
    </row>
    <row r="399" spans="1:9" ht="63.75" x14ac:dyDescent="0.2">
      <c r="A399" s="1">
        <f t="shared" si="6"/>
        <v>-9344.6333333333332</v>
      </c>
      <c r="B399" s="1">
        <v>67</v>
      </c>
      <c r="C399" s="2">
        <v>40102</v>
      </c>
      <c r="D399" s="3" t="s">
        <v>682</v>
      </c>
      <c r="E399" s="3" t="s">
        <v>1390</v>
      </c>
      <c r="F399" s="3" t="s">
        <v>1390</v>
      </c>
      <c r="I399" s="3" t="s">
        <v>1418</v>
      </c>
    </row>
    <row r="400" spans="1:9" ht="178.5" x14ac:dyDescent="0.2">
      <c r="A400" s="1">
        <f t="shared" si="6"/>
        <v>-4020.6333333333332</v>
      </c>
      <c r="B400" s="1">
        <v>5324</v>
      </c>
      <c r="C400" s="2">
        <v>40107</v>
      </c>
      <c r="D400" s="3" t="s">
        <v>682</v>
      </c>
      <c r="E400" s="3" t="s">
        <v>1419</v>
      </c>
      <c r="F400" s="3" t="s">
        <v>1419</v>
      </c>
      <c r="I400" s="3" t="s">
        <v>1420</v>
      </c>
    </row>
    <row r="401" spans="1:9" ht="25.5" x14ac:dyDescent="0.2">
      <c r="A401" s="1">
        <f t="shared" si="6"/>
        <v>-4070.6333333333332</v>
      </c>
      <c r="B401" s="1">
        <v>-50</v>
      </c>
      <c r="C401" s="2">
        <v>40114</v>
      </c>
      <c r="D401" s="3" t="s">
        <v>682</v>
      </c>
      <c r="E401" s="3" t="s">
        <v>1421</v>
      </c>
      <c r="F401" s="3" t="s">
        <v>1421</v>
      </c>
      <c r="I401" s="3" t="s">
        <v>1422</v>
      </c>
    </row>
    <row r="402" spans="1:9" ht="38.25" x14ac:dyDescent="0.2">
      <c r="A402" s="1">
        <f t="shared" si="6"/>
        <v>-4120.6333333333332</v>
      </c>
      <c r="B402" s="1">
        <v>-50</v>
      </c>
      <c r="C402" s="2">
        <v>40162</v>
      </c>
      <c r="D402" s="3" t="s">
        <v>682</v>
      </c>
      <c r="E402" s="3" t="s">
        <v>1423</v>
      </c>
      <c r="F402" s="3" t="s">
        <v>1423</v>
      </c>
      <c r="I402" s="3" t="s">
        <v>1424</v>
      </c>
    </row>
    <row r="403" spans="1:9" ht="25.5" x14ac:dyDescent="0.2">
      <c r="A403" s="1">
        <f t="shared" si="6"/>
        <v>-4170.6333333333332</v>
      </c>
      <c r="B403" s="1">
        <v>-50</v>
      </c>
      <c r="C403" s="2">
        <v>40163</v>
      </c>
      <c r="D403" s="3" t="s">
        <v>682</v>
      </c>
      <c r="E403" s="3" t="s">
        <v>1425</v>
      </c>
      <c r="F403" s="3" t="s">
        <v>1425</v>
      </c>
      <c r="I403" s="3" t="s">
        <v>1426</v>
      </c>
    </row>
    <row r="404" spans="1:9" ht="102" x14ac:dyDescent="0.2">
      <c r="A404" s="1">
        <f t="shared" si="6"/>
        <v>-3862.6333333333332</v>
      </c>
      <c r="B404" s="1">
        <v>308</v>
      </c>
      <c r="C404" s="2">
        <v>40169</v>
      </c>
      <c r="D404" s="3" t="s">
        <v>682</v>
      </c>
      <c r="E404" s="3" t="s">
        <v>1427</v>
      </c>
      <c r="F404" s="3" t="s">
        <v>1427</v>
      </c>
      <c r="I404" s="3" t="s">
        <v>1428</v>
      </c>
    </row>
    <row r="405" spans="1:9" ht="102" x14ac:dyDescent="0.2">
      <c r="A405" s="1">
        <f t="shared" si="6"/>
        <v>-3742.6333333333332</v>
      </c>
      <c r="B405" s="1">
        <v>120</v>
      </c>
      <c r="C405" s="2">
        <v>40176</v>
      </c>
      <c r="D405" s="3" t="s">
        <v>682</v>
      </c>
      <c r="E405" s="3" t="s">
        <v>1427</v>
      </c>
      <c r="F405" s="3" t="s">
        <v>1427</v>
      </c>
      <c r="I405" s="3" t="s">
        <v>1429</v>
      </c>
    </row>
    <row r="406" spans="1:9" ht="63.75" x14ac:dyDescent="0.2">
      <c r="A406" s="1">
        <f t="shared" si="6"/>
        <v>-3680.6333333333332</v>
      </c>
      <c r="B406" s="1">
        <v>62</v>
      </c>
      <c r="C406" s="2">
        <v>40180</v>
      </c>
      <c r="D406" s="3" t="s">
        <v>682</v>
      </c>
      <c r="E406" s="3" t="s">
        <v>1390</v>
      </c>
      <c r="F406" s="3" t="s">
        <v>1390</v>
      </c>
      <c r="I406" s="3" t="s">
        <v>1430</v>
      </c>
    </row>
    <row r="407" spans="1:9" ht="63.75" x14ac:dyDescent="0.2">
      <c r="A407" s="1">
        <f t="shared" si="6"/>
        <v>-3450.6333333333332</v>
      </c>
      <c r="B407" s="1">
        <v>230</v>
      </c>
      <c r="C407" s="2">
        <v>40184</v>
      </c>
      <c r="D407" s="3" t="s">
        <v>682</v>
      </c>
      <c r="E407" s="3" t="s">
        <v>1413</v>
      </c>
      <c r="F407" s="3" t="s">
        <v>1413</v>
      </c>
      <c r="I407" s="3" t="s">
        <v>1431</v>
      </c>
    </row>
    <row r="408" spans="1:9" ht="102" x14ac:dyDescent="0.2">
      <c r="A408" s="1">
        <f t="shared" si="6"/>
        <v>-3476.6333333333332</v>
      </c>
      <c r="B408" s="1">
        <v>-26</v>
      </c>
      <c r="C408" s="2">
        <v>40188</v>
      </c>
      <c r="D408" s="3" t="s">
        <v>682</v>
      </c>
      <c r="E408" s="3" t="s">
        <v>1390</v>
      </c>
      <c r="F408" s="3" t="s">
        <v>1390</v>
      </c>
      <c r="I408" s="3" t="s">
        <v>1432</v>
      </c>
    </row>
    <row r="409" spans="1:9" ht="63.75" x14ac:dyDescent="0.2">
      <c r="A409" s="1">
        <f t="shared" si="6"/>
        <v>-3363.6333333333332</v>
      </c>
      <c r="B409" s="1">
        <v>113</v>
      </c>
      <c r="C409" s="2">
        <v>40191</v>
      </c>
      <c r="D409" s="3" t="s">
        <v>682</v>
      </c>
      <c r="E409" s="3" t="s">
        <v>1384</v>
      </c>
      <c r="F409" s="3" t="s">
        <v>1384</v>
      </c>
      <c r="I409" s="3" t="s">
        <v>1433</v>
      </c>
    </row>
    <row r="410" spans="1:9" ht="25.5" x14ac:dyDescent="0.2">
      <c r="A410" s="1">
        <f t="shared" si="6"/>
        <v>-3413.6333333333332</v>
      </c>
      <c r="B410" s="1">
        <v>-50</v>
      </c>
      <c r="C410" s="2">
        <v>40200</v>
      </c>
      <c r="D410" s="3" t="s">
        <v>682</v>
      </c>
      <c r="E410" s="3" t="s">
        <v>1434</v>
      </c>
      <c r="F410" s="3" t="s">
        <v>1434</v>
      </c>
      <c r="I410" s="3" t="s">
        <v>1435</v>
      </c>
    </row>
    <row r="411" spans="1:9" ht="51" x14ac:dyDescent="0.2">
      <c r="A411" s="1">
        <f t="shared" si="6"/>
        <v>-3433.6333333333332</v>
      </c>
      <c r="B411" s="1">
        <v>-20</v>
      </c>
      <c r="C411" s="2">
        <v>40200</v>
      </c>
      <c r="D411" s="3" t="s">
        <v>682</v>
      </c>
      <c r="E411" s="3" t="s">
        <v>1436</v>
      </c>
      <c r="F411" s="3" t="s">
        <v>1436</v>
      </c>
      <c r="I411" s="3" t="s">
        <v>1437</v>
      </c>
    </row>
    <row r="412" spans="1:9" ht="63.75" x14ac:dyDescent="0.2">
      <c r="A412" s="1">
        <f t="shared" si="6"/>
        <v>-3330.6333333333332</v>
      </c>
      <c r="B412" s="1">
        <v>103</v>
      </c>
      <c r="C412" s="2">
        <v>40202</v>
      </c>
      <c r="D412" s="3" t="s">
        <v>682</v>
      </c>
      <c r="E412" s="3" t="s">
        <v>1390</v>
      </c>
      <c r="F412" s="3" t="s">
        <v>1390</v>
      </c>
      <c r="I412" s="3" t="s">
        <v>1438</v>
      </c>
    </row>
    <row r="413" spans="1:9" ht="25.5" x14ac:dyDescent="0.2">
      <c r="A413" s="1">
        <f t="shared" si="6"/>
        <v>-3430.6333333333332</v>
      </c>
      <c r="B413" s="1">
        <v>-100</v>
      </c>
      <c r="C413" s="2">
        <v>40208</v>
      </c>
      <c r="D413" s="3" t="s">
        <v>682</v>
      </c>
      <c r="E413" s="3" t="s">
        <v>1439</v>
      </c>
      <c r="F413" s="3" t="s">
        <v>1439</v>
      </c>
      <c r="I413" s="3" t="s">
        <v>1440</v>
      </c>
    </row>
    <row r="414" spans="1:9" ht="38.25" x14ac:dyDescent="0.2">
      <c r="A414" s="1">
        <f t="shared" si="6"/>
        <v>-3430.6333333333332</v>
      </c>
      <c r="B414" s="1">
        <v>0</v>
      </c>
      <c r="C414" s="2">
        <v>40208</v>
      </c>
      <c r="D414" s="3" t="s">
        <v>682</v>
      </c>
      <c r="E414" s="3" t="s">
        <v>1441</v>
      </c>
      <c r="F414" s="3" t="s">
        <v>1441</v>
      </c>
      <c r="I414" s="3" t="s">
        <v>1442</v>
      </c>
    </row>
    <row r="415" spans="1:9" ht="63.75" x14ac:dyDescent="0.2">
      <c r="A415" s="1">
        <f t="shared" si="6"/>
        <v>-3705.6333333333332</v>
      </c>
      <c r="B415" s="1">
        <v>-275</v>
      </c>
      <c r="C415" s="2">
        <v>40212</v>
      </c>
      <c r="D415" s="3" t="s">
        <v>682</v>
      </c>
      <c r="E415" s="3" t="s">
        <v>1413</v>
      </c>
      <c r="F415" s="3" t="s">
        <v>1413</v>
      </c>
      <c r="I415" s="3" t="s">
        <v>1443</v>
      </c>
    </row>
    <row r="416" spans="1:9" ht="76.5" x14ac:dyDescent="0.2">
      <c r="A416" s="1">
        <f t="shared" si="6"/>
        <v>-4105.6333333333332</v>
      </c>
      <c r="B416" s="1">
        <v>-400</v>
      </c>
      <c r="C416" s="2">
        <v>40223</v>
      </c>
      <c r="D416" s="3" t="s">
        <v>682</v>
      </c>
      <c r="E416" s="3" t="s">
        <v>1444</v>
      </c>
      <c r="F416" s="3" t="s">
        <v>1444</v>
      </c>
      <c r="I416" s="3" t="s">
        <v>1445</v>
      </c>
    </row>
    <row r="417" spans="1:9" ht="38.25" x14ac:dyDescent="0.2">
      <c r="A417" s="1">
        <f t="shared" si="6"/>
        <v>-4155.6333333333332</v>
      </c>
      <c r="B417" s="1">
        <v>-50</v>
      </c>
      <c r="C417" s="2">
        <v>40224</v>
      </c>
      <c r="D417" s="3" t="s">
        <v>682</v>
      </c>
      <c r="E417" s="3" t="s">
        <v>1446</v>
      </c>
      <c r="F417" s="3" t="s">
        <v>1446</v>
      </c>
      <c r="I417" s="3" t="s">
        <v>1447</v>
      </c>
    </row>
    <row r="418" spans="1:9" ht="76.5" x14ac:dyDescent="0.2">
      <c r="A418" s="1">
        <f t="shared" si="6"/>
        <v>-4115.6333333333332</v>
      </c>
      <c r="B418" s="1">
        <v>40</v>
      </c>
      <c r="C418" s="2">
        <v>40236</v>
      </c>
      <c r="D418" s="3" t="s">
        <v>682</v>
      </c>
      <c r="E418" s="3" t="s">
        <v>1448</v>
      </c>
      <c r="F418" s="3" t="s">
        <v>1448</v>
      </c>
      <c r="I418" s="3" t="s">
        <v>1449</v>
      </c>
    </row>
    <row r="419" spans="1:9" ht="63.75" x14ac:dyDescent="0.2">
      <c r="A419" s="1">
        <f t="shared" si="6"/>
        <v>-4165.6333333333332</v>
      </c>
      <c r="B419" s="1">
        <v>-50</v>
      </c>
      <c r="C419" s="2">
        <v>40246</v>
      </c>
      <c r="D419" s="3" t="s">
        <v>682</v>
      </c>
      <c r="E419" s="3" t="s">
        <v>1450</v>
      </c>
      <c r="F419" s="3" t="s">
        <v>1450</v>
      </c>
      <c r="I419" s="3" t="s">
        <v>1451</v>
      </c>
    </row>
    <row r="420" spans="1:9" ht="63.75" x14ac:dyDescent="0.2">
      <c r="A420" s="1">
        <f t="shared" si="6"/>
        <v>-4162.6333333333332</v>
      </c>
      <c r="B420" s="1">
        <v>3</v>
      </c>
      <c r="C420" s="2">
        <v>40256</v>
      </c>
      <c r="D420" s="73" t="s">
        <v>1566</v>
      </c>
      <c r="E420" s="71" t="s">
        <v>1452</v>
      </c>
      <c r="F420" s="71" t="s">
        <v>1452</v>
      </c>
      <c r="G420" s="71"/>
      <c r="H420" s="71"/>
      <c r="I420" s="3" t="s">
        <v>1453</v>
      </c>
    </row>
    <row r="421" spans="1:9" ht="63.75" x14ac:dyDescent="0.2">
      <c r="A421" s="1">
        <f t="shared" si="6"/>
        <v>-4142.6333333333332</v>
      </c>
      <c r="B421" s="1">
        <v>20</v>
      </c>
      <c r="C421" s="2">
        <v>40256</v>
      </c>
      <c r="D421" s="73" t="s">
        <v>1563</v>
      </c>
      <c r="E421" s="71" t="s">
        <v>1454</v>
      </c>
      <c r="F421" s="71" t="s">
        <v>1454</v>
      </c>
      <c r="G421" s="71"/>
      <c r="H421" s="71"/>
      <c r="I421" s="3" t="s">
        <v>1455</v>
      </c>
    </row>
    <row r="422" spans="1:9" ht="51" x14ac:dyDescent="0.2">
      <c r="A422" s="1">
        <f t="shared" si="6"/>
        <v>-4286.6333333333332</v>
      </c>
      <c r="B422" s="1">
        <v>-144</v>
      </c>
      <c r="C422" s="2">
        <v>40256</v>
      </c>
      <c r="D422" s="3" t="s">
        <v>682</v>
      </c>
      <c r="E422" s="71" t="s">
        <v>1456</v>
      </c>
      <c r="F422" s="71" t="s">
        <v>1456</v>
      </c>
      <c r="G422" s="71"/>
      <c r="H422" s="71"/>
      <c r="I422" s="3" t="s">
        <v>1457</v>
      </c>
    </row>
    <row r="423" spans="1:9" ht="63.75" x14ac:dyDescent="0.2">
      <c r="A423" s="1">
        <f t="shared" si="6"/>
        <v>-4331.1333333333332</v>
      </c>
      <c r="B423" s="1">
        <v>-44.5</v>
      </c>
      <c r="C423" s="2">
        <v>40257</v>
      </c>
      <c r="D423" s="73" t="s">
        <v>1554</v>
      </c>
      <c r="E423" s="71" t="s">
        <v>1458</v>
      </c>
      <c r="F423" s="71" t="s">
        <v>1458</v>
      </c>
      <c r="G423" s="71"/>
      <c r="H423" s="71"/>
      <c r="I423" s="3" t="s">
        <v>1459</v>
      </c>
    </row>
    <row r="424" spans="1:9" ht="51" x14ac:dyDescent="0.2">
      <c r="A424" s="1">
        <f t="shared" si="6"/>
        <v>-4336.1333333333332</v>
      </c>
      <c r="B424" s="1">
        <v>-5</v>
      </c>
      <c r="C424" s="2">
        <v>40257</v>
      </c>
      <c r="D424" s="71" t="s">
        <v>1548</v>
      </c>
      <c r="E424" s="71" t="s">
        <v>1460</v>
      </c>
      <c r="F424" s="71" t="s">
        <v>1460</v>
      </c>
      <c r="G424" s="71"/>
      <c r="H424" s="71"/>
      <c r="I424" s="3" t="s">
        <v>1461</v>
      </c>
    </row>
    <row r="425" spans="1:9" ht="51" x14ac:dyDescent="0.2">
      <c r="A425" s="1">
        <f t="shared" si="6"/>
        <v>-4354.1333333333332</v>
      </c>
      <c r="B425" s="1">
        <v>-18</v>
      </c>
      <c r="C425" s="2">
        <v>40257</v>
      </c>
      <c r="D425" s="3" t="s">
        <v>682</v>
      </c>
      <c r="E425" s="71" t="s">
        <v>1462</v>
      </c>
      <c r="F425" s="71" t="s">
        <v>1462</v>
      </c>
      <c r="G425" s="71"/>
      <c r="H425" s="71"/>
      <c r="I425" s="3" t="s">
        <v>1463</v>
      </c>
    </row>
    <row r="426" spans="1:9" ht="51" x14ac:dyDescent="0.2">
      <c r="A426" s="1">
        <f t="shared" si="6"/>
        <v>-4280.1333333333332</v>
      </c>
      <c r="B426" s="1">
        <v>74</v>
      </c>
      <c r="C426" s="2">
        <v>40257</v>
      </c>
      <c r="D426" s="3" t="s">
        <v>682</v>
      </c>
      <c r="E426" s="71" t="s">
        <v>1456</v>
      </c>
      <c r="F426" s="71" t="s">
        <v>1456</v>
      </c>
      <c r="G426" s="71"/>
      <c r="H426" s="71"/>
      <c r="I426" s="3" t="s">
        <v>1464</v>
      </c>
    </row>
    <row r="427" spans="1:9" ht="76.5" x14ac:dyDescent="0.2">
      <c r="A427" s="1">
        <f t="shared" si="6"/>
        <v>-4285.1333333333332</v>
      </c>
      <c r="B427" s="1">
        <v>-5</v>
      </c>
      <c r="C427" s="2">
        <v>40257</v>
      </c>
      <c r="D427" s="3" t="s">
        <v>682</v>
      </c>
      <c r="E427" s="71" t="s">
        <v>1465</v>
      </c>
      <c r="F427" s="71" t="s">
        <v>1465</v>
      </c>
      <c r="G427" s="71"/>
      <c r="H427" s="71"/>
      <c r="I427" s="3" t="s">
        <v>1466</v>
      </c>
    </row>
    <row r="428" spans="1:9" ht="51" x14ac:dyDescent="0.2">
      <c r="A428" s="1">
        <f t="shared" si="6"/>
        <v>-4294.1333333333332</v>
      </c>
      <c r="B428" s="1">
        <v>-9</v>
      </c>
      <c r="C428" s="2">
        <v>40257</v>
      </c>
      <c r="D428" s="3" t="s">
        <v>682</v>
      </c>
      <c r="E428" s="71" t="s">
        <v>1456</v>
      </c>
      <c r="F428" s="71" t="s">
        <v>1456</v>
      </c>
      <c r="G428" s="71"/>
      <c r="H428" s="71"/>
      <c r="I428" s="3" t="s">
        <v>1467</v>
      </c>
    </row>
    <row r="429" spans="1:9" ht="76.5" x14ac:dyDescent="0.2">
      <c r="A429" s="1">
        <f t="shared" si="6"/>
        <v>-4519.1333333333332</v>
      </c>
      <c r="B429" s="1">
        <v>-225</v>
      </c>
      <c r="C429" s="2">
        <v>40257</v>
      </c>
      <c r="D429" s="3" t="s">
        <v>682</v>
      </c>
      <c r="E429" s="71" t="s">
        <v>1468</v>
      </c>
      <c r="F429" s="71" t="s">
        <v>1468</v>
      </c>
      <c r="G429" s="71"/>
      <c r="H429" s="71"/>
      <c r="I429" s="3" t="s">
        <v>1469</v>
      </c>
    </row>
    <row r="430" spans="1:9" ht="51" x14ac:dyDescent="0.2">
      <c r="A430" s="1">
        <f t="shared" si="6"/>
        <v>-4531.1333333333332</v>
      </c>
      <c r="B430" s="1">
        <v>-12</v>
      </c>
      <c r="C430" s="2">
        <v>40257</v>
      </c>
      <c r="D430" s="3" t="s">
        <v>682</v>
      </c>
      <c r="E430" s="71" t="s">
        <v>1470</v>
      </c>
      <c r="F430" s="71" t="s">
        <v>1470</v>
      </c>
      <c r="G430" s="71"/>
      <c r="H430" s="71"/>
      <c r="I430" s="3" t="s">
        <v>1471</v>
      </c>
    </row>
    <row r="431" spans="1:9" ht="76.5" x14ac:dyDescent="0.2">
      <c r="A431" s="1">
        <f t="shared" si="6"/>
        <v>-4588.1333333333332</v>
      </c>
      <c r="B431" s="1">
        <v>-57</v>
      </c>
      <c r="C431" s="2">
        <v>40257</v>
      </c>
      <c r="D431" s="3" t="s">
        <v>682</v>
      </c>
      <c r="E431" s="71" t="s">
        <v>1472</v>
      </c>
      <c r="F431" s="71" t="s">
        <v>1472</v>
      </c>
      <c r="G431" s="71"/>
      <c r="H431" s="71"/>
      <c r="I431" s="3" t="s">
        <v>1473</v>
      </c>
    </row>
    <row r="432" spans="1:9" ht="51" x14ac:dyDescent="0.2">
      <c r="A432" s="1">
        <f t="shared" si="6"/>
        <v>-4632.1333333333332</v>
      </c>
      <c r="B432" s="1">
        <v>-44</v>
      </c>
      <c r="C432" s="2">
        <v>40258</v>
      </c>
      <c r="D432" s="3" t="s">
        <v>682</v>
      </c>
      <c r="E432" s="71" t="s">
        <v>1470</v>
      </c>
      <c r="F432" s="71" t="s">
        <v>1470</v>
      </c>
      <c r="G432" s="71"/>
      <c r="H432" s="71"/>
      <c r="I432" s="3" t="s">
        <v>1474</v>
      </c>
    </row>
    <row r="433" spans="1:9" ht="114.75" x14ac:dyDescent="0.2">
      <c r="A433" s="1">
        <f t="shared" si="6"/>
        <v>-3164.1333333333332</v>
      </c>
      <c r="B433" s="1">
        <v>1468</v>
      </c>
      <c r="C433" s="2">
        <v>40258</v>
      </c>
      <c r="D433" s="3" t="s">
        <v>682</v>
      </c>
      <c r="E433" s="71" t="s">
        <v>1472</v>
      </c>
      <c r="F433" s="71" t="s">
        <v>1472</v>
      </c>
      <c r="G433" s="71"/>
      <c r="H433" s="71"/>
      <c r="I433" s="3" t="s">
        <v>1475</v>
      </c>
    </row>
    <row r="434" spans="1:9" ht="38.25" x14ac:dyDescent="0.2">
      <c r="A434" s="1">
        <f t="shared" si="6"/>
        <v>-3003.1333333333332</v>
      </c>
      <c r="B434" s="1">
        <v>161</v>
      </c>
      <c r="C434" s="2">
        <v>40259</v>
      </c>
      <c r="D434" s="3" t="s">
        <v>682</v>
      </c>
      <c r="E434" s="3" t="s">
        <v>1476</v>
      </c>
      <c r="F434" s="3" t="s">
        <v>1476</v>
      </c>
      <c r="I434" s="3" t="s">
        <v>1477</v>
      </c>
    </row>
    <row r="435" spans="1:9" ht="25.5" x14ac:dyDescent="0.2">
      <c r="A435" s="1">
        <f t="shared" si="6"/>
        <v>-3103.1333333333332</v>
      </c>
      <c r="B435" s="1">
        <v>-100</v>
      </c>
      <c r="C435" s="2">
        <v>40264</v>
      </c>
      <c r="D435" s="3" t="s">
        <v>682</v>
      </c>
      <c r="E435" s="3" t="s">
        <v>1478</v>
      </c>
      <c r="F435" s="3" t="s">
        <v>1478</v>
      </c>
      <c r="I435" s="3" t="s">
        <v>1479</v>
      </c>
    </row>
    <row r="436" spans="1:9" ht="38.25" x14ac:dyDescent="0.2">
      <c r="A436" s="1">
        <f t="shared" si="6"/>
        <v>-3103.1333333333332</v>
      </c>
      <c r="B436" s="1">
        <v>0</v>
      </c>
      <c r="C436" s="2">
        <v>40264</v>
      </c>
      <c r="D436" s="3" t="s">
        <v>682</v>
      </c>
      <c r="E436" s="3" t="s">
        <v>1480</v>
      </c>
      <c r="F436" s="3" t="s">
        <v>1480</v>
      </c>
      <c r="I436" s="3" t="s">
        <v>1481</v>
      </c>
    </row>
    <row r="437" spans="1:9" ht="25.5" x14ac:dyDescent="0.2">
      <c r="A437" s="1">
        <f t="shared" si="6"/>
        <v>-3153.1333333333332</v>
      </c>
      <c r="B437" s="1">
        <v>-50</v>
      </c>
      <c r="C437" s="2">
        <v>40284</v>
      </c>
      <c r="D437" s="3" t="s">
        <v>682</v>
      </c>
      <c r="E437" s="3" t="s">
        <v>1482</v>
      </c>
      <c r="F437" s="3" t="s">
        <v>1482</v>
      </c>
      <c r="I437" s="3" t="s">
        <v>1483</v>
      </c>
    </row>
    <row r="438" spans="1:9" ht="51" x14ac:dyDescent="0.2">
      <c r="A438" s="1">
        <f t="shared" si="6"/>
        <v>-3213.1333333333332</v>
      </c>
      <c r="B438" s="1">
        <v>-60</v>
      </c>
      <c r="C438" s="2">
        <v>40284</v>
      </c>
      <c r="D438" s="3" t="s">
        <v>682</v>
      </c>
      <c r="E438" s="3" t="s">
        <v>1484</v>
      </c>
      <c r="F438" s="3" t="s">
        <v>1484</v>
      </c>
      <c r="I438" s="3" t="s">
        <v>1485</v>
      </c>
    </row>
    <row r="439" spans="1:9" ht="63.75" x14ac:dyDescent="0.2">
      <c r="A439" s="1">
        <f t="shared" si="6"/>
        <v>-3613.1333333333332</v>
      </c>
      <c r="B439" s="1">
        <v>-400</v>
      </c>
      <c r="C439" s="2">
        <v>40287</v>
      </c>
      <c r="D439" s="3" t="s">
        <v>682</v>
      </c>
      <c r="E439" s="3" t="s">
        <v>1486</v>
      </c>
      <c r="F439" s="3" t="s">
        <v>1486</v>
      </c>
      <c r="I439" s="3" t="s">
        <v>1487</v>
      </c>
    </row>
    <row r="440" spans="1:9" ht="63.75" x14ac:dyDescent="0.2">
      <c r="A440" s="1">
        <f t="shared" si="6"/>
        <v>-3261.1333333333332</v>
      </c>
      <c r="B440" s="1">
        <v>352</v>
      </c>
      <c r="C440" s="2">
        <v>40293</v>
      </c>
      <c r="D440" s="3" t="s">
        <v>682</v>
      </c>
      <c r="E440" s="3" t="s">
        <v>1413</v>
      </c>
      <c r="F440" s="3" t="s">
        <v>1413</v>
      </c>
      <c r="I440" s="3" t="s">
        <v>1488</v>
      </c>
    </row>
    <row r="441" spans="1:9" ht="63.75" x14ac:dyDescent="0.2">
      <c r="A441" s="1">
        <f t="shared" si="6"/>
        <v>-3034.1333333333332</v>
      </c>
      <c r="B441" s="1">
        <v>227</v>
      </c>
      <c r="C441" s="2">
        <v>40300</v>
      </c>
      <c r="D441" s="3" t="s">
        <v>682</v>
      </c>
      <c r="E441" s="3" t="s">
        <v>1390</v>
      </c>
      <c r="F441" s="3" t="s">
        <v>1390</v>
      </c>
      <c r="I441" s="3" t="s">
        <v>1489</v>
      </c>
    </row>
    <row r="442" spans="1:9" ht="63.75" x14ac:dyDescent="0.2">
      <c r="A442" s="1">
        <f t="shared" si="6"/>
        <v>-3089.1333333333332</v>
      </c>
      <c r="B442" s="1">
        <v>-55</v>
      </c>
      <c r="C442" s="2">
        <v>40310</v>
      </c>
      <c r="D442" s="3" t="s">
        <v>682</v>
      </c>
      <c r="E442" s="3" t="s">
        <v>1390</v>
      </c>
      <c r="F442" s="3" t="s">
        <v>1390</v>
      </c>
      <c r="I442" s="3" t="s">
        <v>1490</v>
      </c>
    </row>
    <row r="443" spans="1:9" ht="51" x14ac:dyDescent="0.2">
      <c r="A443" s="1">
        <f t="shared" si="6"/>
        <v>-3141.1333333333332</v>
      </c>
      <c r="B443" s="1">
        <v>-52</v>
      </c>
      <c r="C443" s="2">
        <v>40319</v>
      </c>
      <c r="D443" s="3" t="s">
        <v>682</v>
      </c>
      <c r="E443" s="3" t="s">
        <v>1491</v>
      </c>
      <c r="F443" s="3" t="s">
        <v>1491</v>
      </c>
      <c r="I443" s="3" t="s">
        <v>1492</v>
      </c>
    </row>
    <row r="444" spans="1:9" ht="25.5" x14ac:dyDescent="0.2">
      <c r="A444" s="1">
        <f t="shared" si="6"/>
        <v>-3191.1333333333332</v>
      </c>
      <c r="B444" s="1">
        <v>-50</v>
      </c>
      <c r="C444" s="2">
        <v>40323</v>
      </c>
      <c r="D444" s="3" t="s">
        <v>682</v>
      </c>
      <c r="E444" s="3" t="s">
        <v>1493</v>
      </c>
      <c r="F444" s="3" t="s">
        <v>1493</v>
      </c>
      <c r="I444" s="3" t="s">
        <v>1494</v>
      </c>
    </row>
    <row r="445" spans="1:9" ht="89.25" x14ac:dyDescent="0.2">
      <c r="A445" s="1">
        <f t="shared" si="6"/>
        <v>-2242.1333333333332</v>
      </c>
      <c r="B445" s="1">
        <v>949</v>
      </c>
      <c r="C445" s="2">
        <v>40328</v>
      </c>
      <c r="D445" s="3" t="s">
        <v>682</v>
      </c>
      <c r="E445" s="3" t="s">
        <v>1444</v>
      </c>
      <c r="F445" s="3" t="s">
        <v>1444</v>
      </c>
      <c r="I445" s="3" t="s">
        <v>1495</v>
      </c>
    </row>
    <row r="446" spans="1:9" ht="63.75" x14ac:dyDescent="0.2">
      <c r="A446" s="1">
        <f t="shared" si="6"/>
        <v>-2642.1333333333332</v>
      </c>
      <c r="B446" s="1">
        <v>-400</v>
      </c>
      <c r="C446" s="2">
        <v>40331</v>
      </c>
      <c r="D446" s="3" t="s">
        <v>682</v>
      </c>
      <c r="E446" s="3" t="s">
        <v>1496</v>
      </c>
      <c r="F446" s="3" t="s">
        <v>1496</v>
      </c>
      <c r="I446" s="3" t="s">
        <v>1497</v>
      </c>
    </row>
    <row r="447" spans="1:9" ht="76.5" x14ac:dyDescent="0.2">
      <c r="A447" s="1">
        <f t="shared" si="6"/>
        <v>-3542.1333333333332</v>
      </c>
      <c r="B447" s="1">
        <v>-900</v>
      </c>
      <c r="C447" s="2">
        <v>40341</v>
      </c>
      <c r="D447" s="3" t="s">
        <v>682</v>
      </c>
      <c r="E447" s="3" t="s">
        <v>1498</v>
      </c>
      <c r="F447" s="3" t="s">
        <v>1498</v>
      </c>
      <c r="I447" s="3" t="s">
        <v>1499</v>
      </c>
    </row>
    <row r="448" spans="1:9" ht="63.75" x14ac:dyDescent="0.2">
      <c r="A448" s="1">
        <f t="shared" si="6"/>
        <v>-3571.1333333333332</v>
      </c>
      <c r="B448" s="1">
        <v>-29</v>
      </c>
      <c r="C448" s="2">
        <v>40349</v>
      </c>
      <c r="D448" s="3" t="s">
        <v>682</v>
      </c>
      <c r="E448" s="3" t="s">
        <v>1390</v>
      </c>
      <c r="F448" s="3" t="s">
        <v>1390</v>
      </c>
      <c r="I448" s="3" t="s">
        <v>1500</v>
      </c>
    </row>
    <row r="449" spans="1:9" ht="165.75" x14ac:dyDescent="0.2">
      <c r="A449" s="1">
        <f t="shared" si="6"/>
        <v>-3697.1333333333332</v>
      </c>
      <c r="B449" s="1">
        <v>-126</v>
      </c>
      <c r="C449" s="2">
        <v>40355</v>
      </c>
      <c r="D449" s="3" t="s">
        <v>682</v>
      </c>
      <c r="E449" s="3" t="s">
        <v>1501</v>
      </c>
      <c r="F449" s="3" t="s">
        <v>1501</v>
      </c>
      <c r="I449" s="3" t="s">
        <v>1502</v>
      </c>
    </row>
    <row r="450" spans="1:9" ht="63.75" x14ac:dyDescent="0.2">
      <c r="A450" s="1">
        <f t="shared" si="6"/>
        <v>-3997.1333333333332</v>
      </c>
      <c r="B450" s="1">
        <v>-300</v>
      </c>
      <c r="C450" s="2">
        <v>40375</v>
      </c>
      <c r="D450" s="3" t="s">
        <v>682</v>
      </c>
      <c r="E450" s="3" t="s">
        <v>1390</v>
      </c>
      <c r="F450" s="3" t="s">
        <v>1390</v>
      </c>
      <c r="I450" s="3" t="s">
        <v>1503</v>
      </c>
    </row>
    <row r="451" spans="1:9" ht="63.75" x14ac:dyDescent="0.2">
      <c r="A451" s="1">
        <f t="shared" ref="A451:A514" si="7">A450+B451</f>
        <v>-3979.1333333333332</v>
      </c>
      <c r="B451" s="1">
        <v>18</v>
      </c>
      <c r="C451" s="2">
        <v>40376</v>
      </c>
      <c r="D451" s="3" t="s">
        <v>682</v>
      </c>
      <c r="E451" s="3" t="s">
        <v>1504</v>
      </c>
      <c r="F451" s="3" t="s">
        <v>1504</v>
      </c>
      <c r="I451" s="3" t="s">
        <v>1505</v>
      </c>
    </row>
    <row r="452" spans="1:9" ht="25.5" x14ac:dyDescent="0.2">
      <c r="A452" s="1">
        <f t="shared" si="7"/>
        <v>-4039.1333333333332</v>
      </c>
      <c r="B452" s="1">
        <v>-60</v>
      </c>
      <c r="C452" s="2">
        <v>40383</v>
      </c>
      <c r="D452" s="3" t="s">
        <v>682</v>
      </c>
      <c r="E452" s="3" t="s">
        <v>1506</v>
      </c>
      <c r="F452" s="3" t="s">
        <v>1506</v>
      </c>
      <c r="I452" s="3" t="s">
        <v>1507</v>
      </c>
    </row>
    <row r="453" spans="1:9" ht="25.5" x14ac:dyDescent="0.2">
      <c r="A453" s="1">
        <f t="shared" si="7"/>
        <v>-4089.1333333333332</v>
      </c>
      <c r="B453" s="1">
        <v>-50</v>
      </c>
      <c r="C453" s="2">
        <v>40389</v>
      </c>
      <c r="D453" s="3" t="s">
        <v>682</v>
      </c>
      <c r="E453" s="3" t="s">
        <v>1508</v>
      </c>
      <c r="F453" s="3" t="s">
        <v>1508</v>
      </c>
      <c r="I453" s="3" t="s">
        <v>1509</v>
      </c>
    </row>
    <row r="454" spans="1:9" ht="38.25" x14ac:dyDescent="0.2">
      <c r="A454" s="1">
        <f t="shared" si="7"/>
        <v>-4099.1333333333332</v>
      </c>
      <c r="B454" s="1">
        <v>-10</v>
      </c>
      <c r="C454" s="2">
        <v>40389</v>
      </c>
      <c r="D454" s="3" t="s">
        <v>682</v>
      </c>
      <c r="E454" s="3" t="s">
        <v>1510</v>
      </c>
      <c r="F454" s="3" t="s">
        <v>1510</v>
      </c>
      <c r="I454" s="3" t="s">
        <v>1511</v>
      </c>
    </row>
    <row r="455" spans="1:9" ht="38.25" x14ac:dyDescent="0.2">
      <c r="A455" s="1">
        <f t="shared" si="7"/>
        <v>-4149.1333333333332</v>
      </c>
      <c r="B455" s="1">
        <v>-50</v>
      </c>
      <c r="C455" s="2">
        <v>40406</v>
      </c>
      <c r="D455" s="3" t="s">
        <v>682</v>
      </c>
      <c r="E455" s="3" t="s">
        <v>1512</v>
      </c>
      <c r="F455" s="3" t="s">
        <v>1512</v>
      </c>
      <c r="I455" s="3" t="s">
        <v>1513</v>
      </c>
    </row>
    <row r="456" spans="1:9" ht="51" x14ac:dyDescent="0.2">
      <c r="A456" s="1">
        <f t="shared" si="7"/>
        <v>-4331.1333333333332</v>
      </c>
      <c r="B456" s="1">
        <v>-182</v>
      </c>
      <c r="C456" s="2">
        <v>40408</v>
      </c>
      <c r="D456" s="3" t="s">
        <v>682</v>
      </c>
      <c r="E456" s="3" t="s">
        <v>1514</v>
      </c>
      <c r="F456" s="3" t="s">
        <v>1514</v>
      </c>
      <c r="I456" s="3" t="s">
        <v>1515</v>
      </c>
    </row>
    <row r="457" spans="1:9" ht="25.5" x14ac:dyDescent="0.2">
      <c r="A457" s="1">
        <f t="shared" si="7"/>
        <v>-4431.1333333333332</v>
      </c>
      <c r="B457" s="1">
        <v>-100</v>
      </c>
      <c r="C457" s="2">
        <v>40418</v>
      </c>
      <c r="D457" s="3" t="s">
        <v>682</v>
      </c>
      <c r="E457" s="3" t="s">
        <v>1506</v>
      </c>
      <c r="F457" s="3" t="s">
        <v>1506</v>
      </c>
      <c r="I457" s="3" t="s">
        <v>1516</v>
      </c>
    </row>
    <row r="458" spans="1:9" ht="63.75" x14ac:dyDescent="0.2">
      <c r="A458" s="1">
        <f t="shared" si="7"/>
        <v>-4591.1333333333332</v>
      </c>
      <c r="B458" s="1">
        <v>-160</v>
      </c>
      <c r="C458" s="2">
        <v>40419</v>
      </c>
      <c r="D458" s="3" t="s">
        <v>682</v>
      </c>
      <c r="E458" s="3" t="s">
        <v>1390</v>
      </c>
      <c r="F458" s="3" t="s">
        <v>1390</v>
      </c>
      <c r="I458" s="3" t="s">
        <v>1517</v>
      </c>
    </row>
    <row r="459" spans="1:9" ht="63.75" x14ac:dyDescent="0.2">
      <c r="A459" s="1">
        <f t="shared" si="7"/>
        <v>-4891.1333333333332</v>
      </c>
      <c r="B459" s="1">
        <v>-300</v>
      </c>
      <c r="C459" s="2">
        <v>40421</v>
      </c>
      <c r="D459" s="3" t="s">
        <v>682</v>
      </c>
      <c r="E459" s="3" t="s">
        <v>1518</v>
      </c>
      <c r="F459" s="3" t="s">
        <v>1518</v>
      </c>
      <c r="I459" s="3" t="s">
        <v>1519</v>
      </c>
    </row>
    <row r="460" spans="1:9" ht="63.75" x14ac:dyDescent="0.2">
      <c r="A460" s="1">
        <f t="shared" si="7"/>
        <v>-5491.1333333333332</v>
      </c>
      <c r="B460" s="1">
        <v>-600</v>
      </c>
      <c r="C460" s="2">
        <v>40426</v>
      </c>
      <c r="D460" s="3" t="s">
        <v>682</v>
      </c>
      <c r="E460" s="3" t="s">
        <v>1520</v>
      </c>
      <c r="F460" s="3" t="s">
        <v>1520</v>
      </c>
      <c r="I460" s="3" t="s">
        <v>1521</v>
      </c>
    </row>
    <row r="461" spans="1:9" ht="63.75" x14ac:dyDescent="0.2">
      <c r="A461" s="1">
        <f t="shared" si="7"/>
        <v>-5563.1333333333332</v>
      </c>
      <c r="B461" s="1">
        <v>-72</v>
      </c>
      <c r="C461" s="2">
        <v>40431</v>
      </c>
      <c r="D461" s="3" t="s">
        <v>682</v>
      </c>
      <c r="E461" s="3" t="s">
        <v>1390</v>
      </c>
      <c r="F461" s="3" t="s">
        <v>1390</v>
      </c>
      <c r="I461" s="3" t="s">
        <v>1522</v>
      </c>
    </row>
    <row r="462" spans="1:9" ht="25.5" x14ac:dyDescent="0.2">
      <c r="A462" s="1">
        <f t="shared" si="7"/>
        <v>-5613.1333333333332</v>
      </c>
      <c r="B462" s="1">
        <v>-50</v>
      </c>
      <c r="C462" s="2">
        <v>40433</v>
      </c>
      <c r="D462" s="3" t="s">
        <v>682</v>
      </c>
      <c r="E462" s="3" t="s">
        <v>1523</v>
      </c>
      <c r="F462" s="3" t="s">
        <v>1523</v>
      </c>
      <c r="I462" s="3" t="s">
        <v>1524</v>
      </c>
    </row>
    <row r="463" spans="1:9" ht="102" x14ac:dyDescent="0.2">
      <c r="A463" s="1">
        <f t="shared" si="7"/>
        <v>-5528.1333333333332</v>
      </c>
      <c r="B463" s="1">
        <v>85</v>
      </c>
      <c r="C463" s="2">
        <v>40454</v>
      </c>
      <c r="D463" s="3" t="s">
        <v>682</v>
      </c>
      <c r="E463" s="3" t="s">
        <v>1390</v>
      </c>
      <c r="F463" s="3" t="s">
        <v>1390</v>
      </c>
      <c r="I463" s="3" t="s">
        <v>1525</v>
      </c>
    </row>
    <row r="464" spans="1:9" ht="76.5" x14ac:dyDescent="0.2">
      <c r="A464" s="1">
        <f t="shared" si="7"/>
        <v>-5528.1333333333332</v>
      </c>
      <c r="B464" s="1">
        <v>0</v>
      </c>
      <c r="C464" s="2">
        <v>40456</v>
      </c>
      <c r="D464" s="3" t="s">
        <v>682</v>
      </c>
      <c r="E464" s="3" t="s">
        <v>1526</v>
      </c>
      <c r="F464" s="3" t="s">
        <v>1526</v>
      </c>
      <c r="I464" s="3" t="s">
        <v>1527</v>
      </c>
    </row>
    <row r="465" spans="1:9" ht="63.75" x14ac:dyDescent="0.2">
      <c r="A465" s="1">
        <f t="shared" si="7"/>
        <v>-5197.1333333333332</v>
      </c>
      <c r="B465" s="1">
        <v>331</v>
      </c>
      <c r="C465" s="2">
        <v>40465</v>
      </c>
      <c r="D465" s="3" t="s">
        <v>682</v>
      </c>
      <c r="E465" s="3" t="s">
        <v>1390</v>
      </c>
      <c r="F465" s="3" t="s">
        <v>1390</v>
      </c>
      <c r="I465" s="3" t="s">
        <v>1528</v>
      </c>
    </row>
    <row r="466" spans="1:9" ht="89.25" x14ac:dyDescent="0.2">
      <c r="A466" s="1">
        <f t="shared" si="7"/>
        <v>-5547.1333333333332</v>
      </c>
      <c r="B466" s="1">
        <v>-350</v>
      </c>
      <c r="C466" s="2">
        <v>40468</v>
      </c>
      <c r="D466" s="3" t="s">
        <v>682</v>
      </c>
      <c r="E466" s="3" t="s">
        <v>1529</v>
      </c>
      <c r="F466" s="3" t="s">
        <v>1529</v>
      </c>
      <c r="I466" s="3" t="s">
        <v>1530</v>
      </c>
    </row>
    <row r="467" spans="1:9" ht="63.75" x14ac:dyDescent="0.2">
      <c r="A467" s="1">
        <f t="shared" si="7"/>
        <v>-5607.1333333333332</v>
      </c>
      <c r="B467" s="1">
        <v>-60</v>
      </c>
      <c r="C467" s="2">
        <v>40488</v>
      </c>
      <c r="D467" s="3" t="s">
        <v>682</v>
      </c>
      <c r="E467" s="3" t="s">
        <v>1531</v>
      </c>
      <c r="F467" s="3" t="s">
        <v>1531</v>
      </c>
      <c r="I467" s="3" t="s">
        <v>1532</v>
      </c>
    </row>
    <row r="468" spans="1:9" ht="25.5" x14ac:dyDescent="0.2">
      <c r="A468" s="1">
        <f t="shared" si="7"/>
        <v>-5657.1333333333332</v>
      </c>
      <c r="B468" s="1">
        <v>-50</v>
      </c>
      <c r="C468" s="2">
        <v>40498</v>
      </c>
      <c r="D468" s="3" t="s">
        <v>682</v>
      </c>
      <c r="E468" s="3" t="s">
        <v>1533</v>
      </c>
      <c r="F468" s="3" t="s">
        <v>1533</v>
      </c>
      <c r="I468" s="3" t="s">
        <v>1534</v>
      </c>
    </row>
    <row r="469" spans="1:9" ht="38.25" x14ac:dyDescent="0.2">
      <c r="A469" s="1">
        <f t="shared" si="7"/>
        <v>-5582.1333333333332</v>
      </c>
      <c r="B469" s="1">
        <v>75</v>
      </c>
      <c r="C469" s="2">
        <v>40510</v>
      </c>
      <c r="D469" s="3" t="s">
        <v>682</v>
      </c>
      <c r="E469" s="3" t="s">
        <v>1535</v>
      </c>
      <c r="F469" s="3" t="s">
        <v>1535</v>
      </c>
      <c r="I469" s="3" t="s">
        <v>1536</v>
      </c>
    </row>
    <row r="470" spans="1:9" ht="63.75" x14ac:dyDescent="0.2">
      <c r="A470" s="1">
        <f t="shared" si="7"/>
        <v>-5982.1333333333332</v>
      </c>
      <c r="B470" s="1">
        <v>-400</v>
      </c>
      <c r="C470" s="2">
        <v>40515</v>
      </c>
      <c r="D470" s="3" t="s">
        <v>682</v>
      </c>
      <c r="E470" s="3" t="s">
        <v>1390</v>
      </c>
      <c r="F470" s="3" t="s">
        <v>1390</v>
      </c>
      <c r="I470" s="3" t="s">
        <v>1537</v>
      </c>
    </row>
    <row r="471" spans="1:9" ht="140.25" x14ac:dyDescent="0.2">
      <c r="A471" s="1">
        <f t="shared" si="7"/>
        <v>-3807.1333333333332</v>
      </c>
      <c r="B471" s="1">
        <v>2175</v>
      </c>
      <c r="C471" s="2">
        <v>40526</v>
      </c>
      <c r="D471" s="3" t="s">
        <v>682</v>
      </c>
      <c r="E471" s="3" t="s">
        <v>1538</v>
      </c>
      <c r="F471" s="3" t="s">
        <v>1538</v>
      </c>
      <c r="I471" s="3" t="s">
        <v>1539</v>
      </c>
    </row>
    <row r="472" spans="1:9" ht="51" x14ac:dyDescent="0.2">
      <c r="A472" s="1">
        <f t="shared" si="7"/>
        <v>-3847.1333333333332</v>
      </c>
      <c r="B472" s="1">
        <v>-40</v>
      </c>
      <c r="C472" s="2">
        <v>40526</v>
      </c>
      <c r="D472" s="3" t="s">
        <v>682</v>
      </c>
      <c r="E472" s="3" t="s">
        <v>1540</v>
      </c>
      <c r="F472" s="3" t="s">
        <v>1540</v>
      </c>
      <c r="I472" s="3" t="s">
        <v>1541</v>
      </c>
    </row>
    <row r="473" spans="1:9" ht="38.25" x14ac:dyDescent="0.2">
      <c r="A473" s="1">
        <f t="shared" si="7"/>
        <v>-3890.1333333333332</v>
      </c>
      <c r="B473" s="1">
        <v>-43</v>
      </c>
      <c r="C473" s="2">
        <v>40530</v>
      </c>
      <c r="D473" s="3" t="s">
        <v>682</v>
      </c>
      <c r="E473" s="3" t="s">
        <v>1542</v>
      </c>
      <c r="F473" s="3" t="s">
        <v>1542</v>
      </c>
      <c r="I473" s="3" t="s">
        <v>1543</v>
      </c>
    </row>
    <row r="474" spans="1:9" ht="38.25" x14ac:dyDescent="0.2">
      <c r="A474" s="1">
        <f t="shared" si="7"/>
        <v>-4190.1333333333332</v>
      </c>
      <c r="B474" s="1">
        <v>-300</v>
      </c>
      <c r="C474" s="2">
        <v>40544</v>
      </c>
      <c r="D474" s="3" t="s">
        <v>682</v>
      </c>
      <c r="E474" s="3" t="s">
        <v>816</v>
      </c>
      <c r="F474" s="3" t="s">
        <v>817</v>
      </c>
      <c r="G474" s="3">
        <v>4</v>
      </c>
      <c r="H474" s="3">
        <v>15</v>
      </c>
      <c r="I474" s="3" t="s">
        <v>818</v>
      </c>
    </row>
    <row r="475" spans="1:9" ht="25.5" x14ac:dyDescent="0.2">
      <c r="A475" s="1">
        <f t="shared" si="7"/>
        <v>-4392.1333333333332</v>
      </c>
      <c r="B475" s="1">
        <v>-202</v>
      </c>
      <c r="C475" s="2">
        <v>40551</v>
      </c>
      <c r="D475" s="3" t="s">
        <v>682</v>
      </c>
      <c r="E475" s="3" t="s">
        <v>816</v>
      </c>
      <c r="F475" s="71" t="s">
        <v>819</v>
      </c>
      <c r="G475" s="71"/>
      <c r="H475" s="71"/>
      <c r="I475" s="3" t="s">
        <v>820</v>
      </c>
    </row>
    <row r="476" spans="1:9" ht="25.5" x14ac:dyDescent="0.2">
      <c r="A476" s="1">
        <f t="shared" si="7"/>
        <v>-5154.1333333333332</v>
      </c>
      <c r="B476" s="1">
        <v>-762</v>
      </c>
      <c r="C476" s="2">
        <v>40551</v>
      </c>
      <c r="D476" s="3" t="s">
        <v>682</v>
      </c>
      <c r="E476" s="3" t="s">
        <v>816</v>
      </c>
      <c r="F476" s="71" t="s">
        <v>819</v>
      </c>
      <c r="G476" s="71"/>
      <c r="H476" s="71"/>
      <c r="I476" s="3" t="s">
        <v>821</v>
      </c>
    </row>
    <row r="477" spans="1:9" x14ac:dyDescent="0.2">
      <c r="A477" s="1">
        <f t="shared" si="7"/>
        <v>-4854.1333333333332</v>
      </c>
      <c r="B477" s="1">
        <v>300</v>
      </c>
      <c r="C477" s="2">
        <v>40552</v>
      </c>
      <c r="D477" s="3" t="s">
        <v>682</v>
      </c>
      <c r="E477" s="3" t="s">
        <v>816</v>
      </c>
      <c r="F477" s="71" t="s">
        <v>822</v>
      </c>
      <c r="G477" s="71"/>
      <c r="H477" s="71"/>
      <c r="I477" s="3" t="s">
        <v>823</v>
      </c>
    </row>
    <row r="478" spans="1:9" ht="25.5" x14ac:dyDescent="0.2">
      <c r="A478" s="1">
        <f t="shared" si="7"/>
        <v>-5150.1333333333332</v>
      </c>
      <c r="B478" s="1">
        <v>-296</v>
      </c>
      <c r="C478" s="2">
        <v>40552</v>
      </c>
      <c r="D478" s="3" t="s">
        <v>682</v>
      </c>
      <c r="E478" s="3" t="s">
        <v>816</v>
      </c>
      <c r="F478" s="71" t="s">
        <v>819</v>
      </c>
      <c r="G478" s="71"/>
      <c r="H478" s="71"/>
      <c r="I478" s="3" t="s">
        <v>824</v>
      </c>
    </row>
    <row r="479" spans="1:9" ht="25.5" x14ac:dyDescent="0.2">
      <c r="A479" s="1">
        <f t="shared" si="7"/>
        <v>-4940.1333333333332</v>
      </c>
      <c r="B479" s="1">
        <v>210</v>
      </c>
      <c r="C479" s="2">
        <v>40552</v>
      </c>
      <c r="D479" s="3" t="s">
        <v>682</v>
      </c>
      <c r="E479" s="3" t="s">
        <v>90</v>
      </c>
      <c r="F479" s="71" t="s">
        <v>825</v>
      </c>
      <c r="G479" s="71"/>
      <c r="H479" s="71"/>
      <c r="I479" s="3" t="s">
        <v>826</v>
      </c>
    </row>
    <row r="480" spans="1:9" x14ac:dyDescent="0.2">
      <c r="A480" s="1">
        <f t="shared" si="7"/>
        <v>-5440.1333333333332</v>
      </c>
      <c r="B480" s="1">
        <v>-500</v>
      </c>
      <c r="C480" s="2">
        <v>40553</v>
      </c>
      <c r="D480" s="3" t="s">
        <v>682</v>
      </c>
      <c r="E480" s="3" t="s">
        <v>816</v>
      </c>
      <c r="F480" s="71" t="s">
        <v>827</v>
      </c>
      <c r="G480" s="71"/>
      <c r="H480" s="71"/>
      <c r="I480" s="3" t="s">
        <v>828</v>
      </c>
    </row>
    <row r="481" spans="1:9" ht="25.5" x14ac:dyDescent="0.2">
      <c r="A481" s="1">
        <f t="shared" si="7"/>
        <v>-5279.1333333333332</v>
      </c>
      <c r="B481" s="1">
        <v>161</v>
      </c>
      <c r="C481" s="2">
        <v>40553</v>
      </c>
      <c r="D481" s="3" t="s">
        <v>682</v>
      </c>
      <c r="E481" s="3" t="s">
        <v>816</v>
      </c>
      <c r="F481" s="71" t="s">
        <v>829</v>
      </c>
      <c r="G481" s="71"/>
      <c r="H481" s="71"/>
      <c r="I481" s="3" t="s">
        <v>830</v>
      </c>
    </row>
    <row r="482" spans="1:9" ht="25.5" x14ac:dyDescent="0.2">
      <c r="A482" s="1">
        <f t="shared" si="7"/>
        <v>-5759.1333333333332</v>
      </c>
      <c r="B482" s="1">
        <v>-480</v>
      </c>
      <c r="C482" s="2">
        <v>40554</v>
      </c>
      <c r="D482" s="3" t="s">
        <v>682</v>
      </c>
      <c r="E482" s="3" t="s">
        <v>90</v>
      </c>
      <c r="F482" s="71" t="s">
        <v>831</v>
      </c>
      <c r="G482" s="71"/>
      <c r="H482" s="71"/>
      <c r="I482" s="3" t="s">
        <v>832</v>
      </c>
    </row>
    <row r="483" spans="1:9" ht="38.25" x14ac:dyDescent="0.2">
      <c r="A483" s="1">
        <f t="shared" si="7"/>
        <v>-5761.1333333333332</v>
      </c>
      <c r="B483" s="1">
        <v>-2</v>
      </c>
      <c r="C483" s="2">
        <v>40565</v>
      </c>
      <c r="D483" s="72" t="s">
        <v>1567</v>
      </c>
      <c r="E483" s="3" t="s">
        <v>833</v>
      </c>
      <c r="F483" s="3" t="s">
        <v>833</v>
      </c>
    </row>
    <row r="484" spans="1:9" ht="38.25" x14ac:dyDescent="0.2">
      <c r="A484" s="1">
        <f t="shared" si="7"/>
        <v>-5758.1333333333332</v>
      </c>
      <c r="B484" s="1">
        <v>3</v>
      </c>
      <c r="C484" s="2">
        <v>40566</v>
      </c>
      <c r="D484" s="3" t="s">
        <v>682</v>
      </c>
      <c r="E484" s="3" t="s">
        <v>834</v>
      </c>
      <c r="F484" s="3" t="s">
        <v>835</v>
      </c>
      <c r="G484" s="3">
        <v>3</v>
      </c>
      <c r="H484" s="3">
        <v>0</v>
      </c>
      <c r="I484" s="3" t="s">
        <v>384</v>
      </c>
    </row>
    <row r="485" spans="1:9" ht="38.25" x14ac:dyDescent="0.2">
      <c r="A485" s="1">
        <f t="shared" si="7"/>
        <v>-5753.1333333333332</v>
      </c>
      <c r="B485" s="1">
        <v>5</v>
      </c>
      <c r="C485" s="2">
        <v>40571</v>
      </c>
      <c r="D485" s="3" t="s">
        <v>682</v>
      </c>
      <c r="E485" s="3" t="s">
        <v>834</v>
      </c>
      <c r="F485" s="3" t="s">
        <v>836</v>
      </c>
      <c r="G485" s="3">
        <v>0</v>
      </c>
      <c r="H485" s="3">
        <v>30</v>
      </c>
      <c r="I485" s="3" t="s">
        <v>535</v>
      </c>
    </row>
    <row r="486" spans="1:9" ht="51" x14ac:dyDescent="0.2">
      <c r="A486" s="1">
        <f t="shared" si="7"/>
        <v>-5733.1333333333332</v>
      </c>
      <c r="B486" s="1">
        <v>20</v>
      </c>
      <c r="C486" s="2">
        <v>40571</v>
      </c>
      <c r="D486" s="3" t="s">
        <v>682</v>
      </c>
      <c r="E486" s="3" t="s">
        <v>837</v>
      </c>
      <c r="F486" s="3" t="s">
        <v>838</v>
      </c>
      <c r="I486" s="3" t="s">
        <v>839</v>
      </c>
    </row>
    <row r="487" spans="1:9" ht="76.5" x14ac:dyDescent="0.2">
      <c r="A487" s="1">
        <f t="shared" si="7"/>
        <v>-5773.1333333333332</v>
      </c>
      <c r="B487" s="1">
        <v>-40</v>
      </c>
      <c r="C487" s="2">
        <v>40571</v>
      </c>
      <c r="D487" s="3" t="s">
        <v>682</v>
      </c>
      <c r="E487" s="3" t="s">
        <v>834</v>
      </c>
      <c r="F487" s="3" t="s">
        <v>840</v>
      </c>
      <c r="G487" s="3">
        <v>3</v>
      </c>
      <c r="H487" s="3">
        <v>0</v>
      </c>
      <c r="I487" s="3" t="s">
        <v>841</v>
      </c>
    </row>
    <row r="488" spans="1:9" ht="76.5" x14ac:dyDescent="0.2">
      <c r="A488" s="1">
        <f t="shared" si="7"/>
        <v>-5973.1333333333332</v>
      </c>
      <c r="B488" s="1">
        <v>-200</v>
      </c>
      <c r="C488" s="2">
        <v>40573</v>
      </c>
      <c r="D488" s="3" t="s">
        <v>682</v>
      </c>
      <c r="E488" s="3" t="s">
        <v>816</v>
      </c>
      <c r="F488" s="3" t="s">
        <v>817</v>
      </c>
      <c r="G488" s="3">
        <v>2</v>
      </c>
      <c r="H488" s="3">
        <v>45</v>
      </c>
      <c r="I488" s="3" t="s">
        <v>842</v>
      </c>
    </row>
    <row r="489" spans="1:9" ht="114.75" x14ac:dyDescent="0.2">
      <c r="A489" s="1">
        <f t="shared" si="7"/>
        <v>-6126.1333333333332</v>
      </c>
      <c r="B489" s="1">
        <v>-153</v>
      </c>
      <c r="C489" s="2">
        <v>40579</v>
      </c>
      <c r="D489" s="3" t="s">
        <v>682</v>
      </c>
      <c r="E489" s="3" t="s">
        <v>816</v>
      </c>
      <c r="F489" s="3" t="s">
        <v>601</v>
      </c>
      <c r="G489" s="3">
        <v>4</v>
      </c>
      <c r="H489" s="3">
        <v>15</v>
      </c>
      <c r="I489" s="3" t="s">
        <v>843</v>
      </c>
    </row>
    <row r="490" spans="1:9" ht="25.5" x14ac:dyDescent="0.2">
      <c r="A490" s="1">
        <f t="shared" si="7"/>
        <v>-6045.8833333333332</v>
      </c>
      <c r="B490" s="1">
        <v>80.25</v>
      </c>
      <c r="C490" s="2">
        <v>40593</v>
      </c>
      <c r="D490" s="3" t="s">
        <v>682</v>
      </c>
      <c r="E490" s="3" t="s">
        <v>834</v>
      </c>
      <c r="F490" s="3" t="s">
        <v>844</v>
      </c>
      <c r="G490" s="3">
        <v>6</v>
      </c>
      <c r="H490" s="3">
        <v>15</v>
      </c>
      <c r="I490" s="3" t="s">
        <v>845</v>
      </c>
    </row>
    <row r="491" spans="1:9" ht="38.25" x14ac:dyDescent="0.2">
      <c r="A491" s="1">
        <f t="shared" si="7"/>
        <v>-6038.8833333333332</v>
      </c>
      <c r="B491" s="1">
        <v>7</v>
      </c>
      <c r="C491" s="2">
        <v>40601</v>
      </c>
      <c r="D491" s="3" t="s">
        <v>682</v>
      </c>
      <c r="E491" s="3" t="s">
        <v>816</v>
      </c>
      <c r="F491" s="3" t="s">
        <v>817</v>
      </c>
      <c r="G491" s="3">
        <v>3</v>
      </c>
      <c r="H491" s="3">
        <v>10</v>
      </c>
      <c r="I491" s="3" t="s">
        <v>846</v>
      </c>
    </row>
    <row r="492" spans="1:9" ht="51" x14ac:dyDescent="0.2">
      <c r="A492" s="1">
        <f t="shared" si="7"/>
        <v>-6018.8833333333332</v>
      </c>
      <c r="B492" s="1">
        <v>20</v>
      </c>
      <c r="C492" s="2">
        <v>40602</v>
      </c>
      <c r="D492" s="3" t="s">
        <v>682</v>
      </c>
      <c r="E492" s="3" t="s">
        <v>816</v>
      </c>
      <c r="F492" s="3" t="s">
        <v>847</v>
      </c>
      <c r="G492" s="3">
        <v>3</v>
      </c>
      <c r="H492" s="3">
        <v>15</v>
      </c>
      <c r="I492" s="3" t="s">
        <v>848</v>
      </c>
    </row>
    <row r="493" spans="1:9" ht="76.5" x14ac:dyDescent="0.2">
      <c r="A493" s="1">
        <f t="shared" si="7"/>
        <v>-5939.8833333333332</v>
      </c>
      <c r="B493" s="1">
        <v>79</v>
      </c>
      <c r="C493" s="2">
        <v>40621</v>
      </c>
      <c r="D493" s="3" t="s">
        <v>682</v>
      </c>
      <c r="E493" s="3" t="s">
        <v>849</v>
      </c>
      <c r="F493" s="3" t="s">
        <v>850</v>
      </c>
      <c r="G493" s="3">
        <v>7</v>
      </c>
      <c r="H493" s="3">
        <v>0</v>
      </c>
      <c r="I493" s="3" t="s">
        <v>851</v>
      </c>
    </row>
    <row r="494" spans="1:9" ht="38.25" x14ac:dyDescent="0.2">
      <c r="A494" s="1">
        <f t="shared" si="7"/>
        <v>-5821.8833333333332</v>
      </c>
      <c r="B494" s="1">
        <v>118</v>
      </c>
      <c r="C494" s="2">
        <v>40625</v>
      </c>
      <c r="D494" s="3" t="s">
        <v>682</v>
      </c>
      <c r="E494" s="3" t="s">
        <v>816</v>
      </c>
      <c r="F494" s="3" t="s">
        <v>852</v>
      </c>
      <c r="G494" s="3">
        <v>2</v>
      </c>
      <c r="H494" s="3">
        <v>20</v>
      </c>
      <c r="I494" s="3" t="s">
        <v>853</v>
      </c>
    </row>
    <row r="495" spans="1:9" ht="140.25" x14ac:dyDescent="0.2">
      <c r="A495" s="1">
        <f t="shared" si="7"/>
        <v>-5831.8833333333332</v>
      </c>
      <c r="B495" s="1">
        <v>-10</v>
      </c>
      <c r="C495" s="2">
        <v>40629</v>
      </c>
      <c r="D495" s="3" t="s">
        <v>682</v>
      </c>
      <c r="E495" s="3" t="s">
        <v>816</v>
      </c>
      <c r="F495" s="3" t="s">
        <v>817</v>
      </c>
      <c r="G495" s="3">
        <v>6</v>
      </c>
      <c r="H495" s="3">
        <v>0</v>
      </c>
      <c r="I495" s="3" t="s">
        <v>854</v>
      </c>
    </row>
    <row r="496" spans="1:9" ht="25.5" x14ac:dyDescent="0.2">
      <c r="A496" s="1">
        <f t="shared" si="7"/>
        <v>-6031.8833333333332</v>
      </c>
      <c r="B496" s="1">
        <v>-200</v>
      </c>
      <c r="C496" s="2">
        <v>40635</v>
      </c>
      <c r="D496" s="3" t="s">
        <v>682</v>
      </c>
      <c r="E496" s="3" t="s">
        <v>816</v>
      </c>
      <c r="F496" s="3" t="s">
        <v>601</v>
      </c>
      <c r="G496" s="3">
        <v>4</v>
      </c>
      <c r="H496" s="3">
        <v>35</v>
      </c>
      <c r="I496" s="3" t="s">
        <v>855</v>
      </c>
    </row>
    <row r="497" spans="1:9" ht="76.5" x14ac:dyDescent="0.2">
      <c r="A497" s="1">
        <f t="shared" si="7"/>
        <v>-6111.8833333333332</v>
      </c>
      <c r="B497" s="1">
        <v>-80</v>
      </c>
      <c r="C497" s="2">
        <v>40649</v>
      </c>
      <c r="D497" s="3" t="s">
        <v>682</v>
      </c>
      <c r="E497" s="3" t="s">
        <v>856</v>
      </c>
      <c r="F497" s="3" t="s">
        <v>857</v>
      </c>
      <c r="G497" s="3">
        <v>8</v>
      </c>
      <c r="H497" s="3">
        <v>30</v>
      </c>
      <c r="I497" s="3" t="s">
        <v>858</v>
      </c>
    </row>
    <row r="498" spans="1:9" ht="51" x14ac:dyDescent="0.2">
      <c r="A498" s="1">
        <f t="shared" si="7"/>
        <v>-6011.8833333333332</v>
      </c>
      <c r="B498" s="1">
        <v>100</v>
      </c>
      <c r="C498" s="2">
        <v>40656</v>
      </c>
      <c r="D498" s="3" t="s">
        <v>682</v>
      </c>
      <c r="E498" s="3" t="s">
        <v>816</v>
      </c>
      <c r="F498" s="3" t="s">
        <v>859</v>
      </c>
      <c r="G498" s="3">
        <v>7</v>
      </c>
      <c r="H498" s="3">
        <v>0</v>
      </c>
      <c r="I498" s="3" t="s">
        <v>860</v>
      </c>
    </row>
    <row r="499" spans="1:9" ht="25.5" x14ac:dyDescent="0.2">
      <c r="A499" s="1">
        <f t="shared" si="7"/>
        <v>-6031.8833333333332</v>
      </c>
      <c r="B499" s="1">
        <v>-20</v>
      </c>
      <c r="C499" s="2">
        <v>40663</v>
      </c>
      <c r="D499" s="3" t="s">
        <v>682</v>
      </c>
      <c r="E499" s="3" t="s">
        <v>861</v>
      </c>
      <c r="F499" s="3" t="s">
        <v>548</v>
      </c>
      <c r="I499" s="3" t="s">
        <v>862</v>
      </c>
    </row>
    <row r="500" spans="1:9" ht="76.5" x14ac:dyDescent="0.2">
      <c r="A500" s="1">
        <f t="shared" si="7"/>
        <v>-6004.163333333333</v>
      </c>
      <c r="B500" s="1">
        <v>27.72</v>
      </c>
      <c r="C500" s="2">
        <v>40663</v>
      </c>
      <c r="D500" s="3" t="s">
        <v>682</v>
      </c>
      <c r="E500" s="3" t="s">
        <v>856</v>
      </c>
      <c r="F500" s="3" t="s">
        <v>548</v>
      </c>
      <c r="G500" s="3">
        <v>5</v>
      </c>
      <c r="H500" s="3">
        <v>30</v>
      </c>
      <c r="I500" s="3" t="s">
        <v>863</v>
      </c>
    </row>
    <row r="501" spans="1:9" ht="38.25" x14ac:dyDescent="0.2">
      <c r="A501" s="1">
        <f t="shared" si="7"/>
        <v>-6109.163333333333</v>
      </c>
      <c r="B501" s="1">
        <v>-105</v>
      </c>
      <c r="C501" s="2">
        <v>40665</v>
      </c>
      <c r="D501" s="3" t="s">
        <v>682</v>
      </c>
      <c r="E501" s="3" t="s">
        <v>816</v>
      </c>
      <c r="F501" s="3" t="s">
        <v>864</v>
      </c>
      <c r="G501" s="3">
        <v>3</v>
      </c>
      <c r="H501" s="3">
        <v>0</v>
      </c>
      <c r="I501" s="3" t="s">
        <v>865</v>
      </c>
    </row>
    <row r="502" spans="1:9" ht="25.5" x14ac:dyDescent="0.2">
      <c r="A502" s="1">
        <f t="shared" si="7"/>
        <v>-6131.913333333333</v>
      </c>
      <c r="B502" s="1">
        <v>-22.75</v>
      </c>
      <c r="C502" s="2">
        <v>40672</v>
      </c>
      <c r="D502" s="3" t="s">
        <v>682</v>
      </c>
      <c r="E502" s="3" t="s">
        <v>866</v>
      </c>
      <c r="F502" s="3" t="s">
        <v>867</v>
      </c>
      <c r="G502" s="3">
        <v>3</v>
      </c>
      <c r="H502" s="3">
        <v>45</v>
      </c>
      <c r="I502" s="3" t="s">
        <v>868</v>
      </c>
    </row>
    <row r="503" spans="1:9" ht="38.25" x14ac:dyDescent="0.2">
      <c r="A503" s="1">
        <f t="shared" si="7"/>
        <v>-5966.913333333333</v>
      </c>
      <c r="B503" s="1">
        <v>165</v>
      </c>
      <c r="C503" s="2">
        <v>40673</v>
      </c>
      <c r="D503" s="3" t="s">
        <v>682</v>
      </c>
      <c r="E503" s="3" t="s">
        <v>816</v>
      </c>
      <c r="F503" s="3" t="s">
        <v>864</v>
      </c>
      <c r="G503" s="3">
        <v>4</v>
      </c>
      <c r="H503" s="3">
        <v>40</v>
      </c>
      <c r="I503" s="3" t="s">
        <v>869</v>
      </c>
    </row>
    <row r="504" spans="1:9" ht="25.5" x14ac:dyDescent="0.2">
      <c r="A504" s="1">
        <f t="shared" si="7"/>
        <v>-5952.413333333333</v>
      </c>
      <c r="B504" s="1">
        <v>14.5</v>
      </c>
      <c r="C504" s="2">
        <v>40678</v>
      </c>
      <c r="D504" s="3" t="s">
        <v>682</v>
      </c>
      <c r="E504" s="3" t="s">
        <v>834</v>
      </c>
      <c r="F504" s="3" t="s">
        <v>595</v>
      </c>
      <c r="G504" s="3">
        <v>3</v>
      </c>
      <c r="H504" s="3">
        <v>0</v>
      </c>
    </row>
    <row r="505" spans="1:9" ht="38.25" x14ac:dyDescent="0.2">
      <c r="A505" s="1">
        <f t="shared" si="7"/>
        <v>-6009.413333333333</v>
      </c>
      <c r="B505" s="1">
        <v>-57</v>
      </c>
      <c r="C505" s="2">
        <v>40680</v>
      </c>
      <c r="D505" s="3" t="s">
        <v>682</v>
      </c>
      <c r="E505" s="3" t="s">
        <v>816</v>
      </c>
      <c r="F505" s="3" t="s">
        <v>594</v>
      </c>
      <c r="G505" s="3">
        <v>3</v>
      </c>
      <c r="H505" s="3">
        <v>15</v>
      </c>
      <c r="I505" s="3" t="s">
        <v>870</v>
      </c>
    </row>
    <row r="506" spans="1:9" ht="25.5" x14ac:dyDescent="0.2">
      <c r="A506" s="1">
        <f t="shared" si="7"/>
        <v>-6049.413333333333</v>
      </c>
      <c r="B506" s="1">
        <v>-40</v>
      </c>
      <c r="C506" s="2">
        <v>40681</v>
      </c>
      <c r="D506" s="3" t="s">
        <v>682</v>
      </c>
      <c r="E506" s="3" t="s">
        <v>834</v>
      </c>
      <c r="F506" s="5" t="s">
        <v>595</v>
      </c>
      <c r="G506" s="5">
        <v>4</v>
      </c>
      <c r="H506" s="5">
        <v>15</v>
      </c>
      <c r="I506" s="5" t="s">
        <v>871</v>
      </c>
    </row>
    <row r="507" spans="1:9" ht="25.5" x14ac:dyDescent="0.2">
      <c r="A507" s="1">
        <f t="shared" si="7"/>
        <v>-5948.413333333333</v>
      </c>
      <c r="B507" s="1">
        <v>101</v>
      </c>
      <c r="C507" s="2">
        <v>40684</v>
      </c>
      <c r="D507" s="3" t="s">
        <v>682</v>
      </c>
      <c r="E507" s="3" t="s">
        <v>816</v>
      </c>
      <c r="F507" s="3" t="s">
        <v>872</v>
      </c>
      <c r="G507" s="3">
        <v>5</v>
      </c>
      <c r="H507" s="3">
        <v>0</v>
      </c>
      <c r="I507" s="3" t="s">
        <v>873</v>
      </c>
    </row>
    <row r="508" spans="1:9" ht="25.5" x14ac:dyDescent="0.2">
      <c r="A508" s="1">
        <f t="shared" si="7"/>
        <v>-5979.413333333333</v>
      </c>
      <c r="B508" s="1">
        <v>-31</v>
      </c>
      <c r="C508" s="2">
        <v>40685</v>
      </c>
      <c r="D508" s="3" t="s">
        <v>682</v>
      </c>
      <c r="E508" s="3" t="s">
        <v>834</v>
      </c>
      <c r="F508" s="5" t="s">
        <v>595</v>
      </c>
      <c r="G508" s="5">
        <v>3</v>
      </c>
      <c r="H508" s="5">
        <v>30</v>
      </c>
      <c r="I508" s="3" t="s">
        <v>874</v>
      </c>
    </row>
    <row r="509" spans="1:9" ht="25.5" x14ac:dyDescent="0.2">
      <c r="A509" s="1">
        <f t="shared" si="7"/>
        <v>-5979.413333333333</v>
      </c>
      <c r="B509" s="1">
        <v>0</v>
      </c>
      <c r="C509" s="2">
        <v>40687</v>
      </c>
      <c r="D509" s="3" t="s">
        <v>682</v>
      </c>
      <c r="E509" s="3" t="s">
        <v>834</v>
      </c>
      <c r="F509" s="5" t="s">
        <v>595</v>
      </c>
      <c r="G509" s="5">
        <v>3</v>
      </c>
      <c r="H509" s="5">
        <v>0</v>
      </c>
      <c r="I509" s="3" t="s">
        <v>668</v>
      </c>
    </row>
    <row r="510" spans="1:9" ht="25.5" x14ac:dyDescent="0.2">
      <c r="A510" s="1">
        <f t="shared" si="7"/>
        <v>-5946.413333333333</v>
      </c>
      <c r="B510" s="1">
        <v>33</v>
      </c>
      <c r="C510" s="2">
        <v>40689</v>
      </c>
      <c r="D510" s="3" t="s">
        <v>682</v>
      </c>
      <c r="E510" s="3" t="s">
        <v>834</v>
      </c>
      <c r="F510" s="5" t="s">
        <v>595</v>
      </c>
      <c r="G510" s="5">
        <v>5</v>
      </c>
      <c r="H510" s="5">
        <v>15</v>
      </c>
      <c r="I510" s="3" t="s">
        <v>875</v>
      </c>
    </row>
    <row r="511" spans="1:9" ht="25.5" x14ac:dyDescent="0.2">
      <c r="A511" s="1">
        <f t="shared" si="7"/>
        <v>-5919.413333333333</v>
      </c>
      <c r="B511" s="1">
        <v>27</v>
      </c>
      <c r="C511" s="2">
        <v>40690</v>
      </c>
      <c r="D511" s="3" t="s">
        <v>682</v>
      </c>
      <c r="E511" s="3" t="s">
        <v>834</v>
      </c>
      <c r="F511" s="5" t="s">
        <v>876</v>
      </c>
      <c r="G511" s="5">
        <v>5</v>
      </c>
      <c r="H511" s="5">
        <v>30</v>
      </c>
      <c r="I511" s="3" t="s">
        <v>877</v>
      </c>
    </row>
    <row r="512" spans="1:9" ht="38.25" x14ac:dyDescent="0.2">
      <c r="A512" s="1">
        <f t="shared" si="7"/>
        <v>-5718.413333333333</v>
      </c>
      <c r="B512" s="1">
        <v>201</v>
      </c>
      <c r="C512" s="2">
        <v>40691</v>
      </c>
      <c r="D512" s="3" t="s">
        <v>682</v>
      </c>
      <c r="E512" s="3" t="s">
        <v>816</v>
      </c>
      <c r="F512" s="3" t="s">
        <v>817</v>
      </c>
      <c r="G512" s="3">
        <v>7</v>
      </c>
      <c r="H512" s="3">
        <v>0</v>
      </c>
      <c r="I512" s="3" t="s">
        <v>878</v>
      </c>
    </row>
    <row r="513" spans="1:9" ht="38.25" x14ac:dyDescent="0.2">
      <c r="A513" s="1">
        <f t="shared" si="7"/>
        <v>-5738.413333333333</v>
      </c>
      <c r="B513" s="1">
        <v>-20</v>
      </c>
      <c r="C513" s="2">
        <v>40693</v>
      </c>
      <c r="D513" s="3" t="s">
        <v>682</v>
      </c>
      <c r="E513" s="5" t="s">
        <v>879</v>
      </c>
      <c r="F513" s="5" t="s">
        <v>880</v>
      </c>
      <c r="G513" s="5">
        <v>3</v>
      </c>
      <c r="H513" s="5">
        <v>15</v>
      </c>
      <c r="I513" s="3" t="s">
        <v>881</v>
      </c>
    </row>
    <row r="514" spans="1:9" ht="38.25" x14ac:dyDescent="0.2">
      <c r="A514" s="1">
        <f t="shared" si="7"/>
        <v>-5871.413333333333</v>
      </c>
      <c r="B514" s="1">
        <v>-133</v>
      </c>
      <c r="C514" s="2">
        <v>40707</v>
      </c>
      <c r="D514" s="3" t="s">
        <v>682</v>
      </c>
      <c r="E514" s="3" t="s">
        <v>816</v>
      </c>
      <c r="F514" s="3" t="s">
        <v>864</v>
      </c>
      <c r="G514" s="3">
        <v>6</v>
      </c>
      <c r="H514" s="3">
        <v>20</v>
      </c>
      <c r="I514" s="3" t="s">
        <v>882</v>
      </c>
    </row>
    <row r="515" spans="1:9" ht="63.75" x14ac:dyDescent="0.2">
      <c r="A515" s="1">
        <f t="shared" ref="A515:A578" si="8">A514+B515</f>
        <v>-5622.413333333333</v>
      </c>
      <c r="B515" s="1">
        <v>249</v>
      </c>
      <c r="C515" s="2">
        <v>40708</v>
      </c>
      <c r="D515" s="3" t="s">
        <v>682</v>
      </c>
      <c r="E515" s="3" t="s">
        <v>816</v>
      </c>
      <c r="F515" s="3" t="s">
        <v>594</v>
      </c>
      <c r="G515" s="3">
        <v>6</v>
      </c>
      <c r="H515" s="3">
        <v>0</v>
      </c>
      <c r="I515" s="3" t="s">
        <v>883</v>
      </c>
    </row>
    <row r="516" spans="1:9" ht="51" x14ac:dyDescent="0.2">
      <c r="A516" s="1">
        <f t="shared" si="8"/>
        <v>-5466.413333333333</v>
      </c>
      <c r="B516" s="1">
        <v>156</v>
      </c>
      <c r="C516" s="2">
        <v>40712</v>
      </c>
      <c r="D516" s="3" t="s">
        <v>682</v>
      </c>
      <c r="E516" s="3" t="s">
        <v>816</v>
      </c>
      <c r="F516" s="3" t="s">
        <v>884</v>
      </c>
      <c r="G516" s="3">
        <v>1</v>
      </c>
      <c r="H516" s="3">
        <v>8</v>
      </c>
      <c r="I516" s="3" t="s">
        <v>885</v>
      </c>
    </row>
    <row r="517" spans="1:9" ht="38.25" x14ac:dyDescent="0.2">
      <c r="A517" s="1">
        <f t="shared" si="8"/>
        <v>-5435.663333333333</v>
      </c>
      <c r="B517" s="1">
        <v>30.75</v>
      </c>
      <c r="C517" s="2">
        <v>40718</v>
      </c>
      <c r="D517" s="3" t="s">
        <v>682</v>
      </c>
      <c r="E517" s="3" t="s">
        <v>886</v>
      </c>
      <c r="F517" s="3" t="s">
        <v>887</v>
      </c>
      <c r="G517" s="3">
        <v>4</v>
      </c>
      <c r="H517" s="3">
        <v>0</v>
      </c>
      <c r="I517" s="3" t="s">
        <v>888</v>
      </c>
    </row>
    <row r="518" spans="1:9" ht="25.5" x14ac:dyDescent="0.2">
      <c r="A518" s="1">
        <f t="shared" si="8"/>
        <v>-5559.663333333333</v>
      </c>
      <c r="B518" s="1">
        <v>-124</v>
      </c>
      <c r="C518" s="2">
        <v>40719</v>
      </c>
      <c r="D518" s="3" t="s">
        <v>682</v>
      </c>
      <c r="E518" s="3" t="s">
        <v>816</v>
      </c>
      <c r="F518" s="3" t="s">
        <v>615</v>
      </c>
      <c r="G518" s="3">
        <v>2</v>
      </c>
      <c r="H518" s="3">
        <v>50</v>
      </c>
      <c r="I518" s="3" t="s">
        <v>889</v>
      </c>
    </row>
    <row r="519" spans="1:9" ht="38.25" x14ac:dyDescent="0.2">
      <c r="A519" s="1">
        <f t="shared" si="8"/>
        <v>-5523.913333333333</v>
      </c>
      <c r="B519" s="1">
        <v>35.75</v>
      </c>
      <c r="C519" s="2">
        <v>40719</v>
      </c>
      <c r="D519" s="3" t="s">
        <v>682</v>
      </c>
      <c r="E519" s="3" t="s">
        <v>834</v>
      </c>
      <c r="F519" s="3" t="s">
        <v>595</v>
      </c>
      <c r="G519" s="3">
        <v>3</v>
      </c>
      <c r="I519" s="3" t="s">
        <v>890</v>
      </c>
    </row>
    <row r="520" spans="1:9" ht="51" x14ac:dyDescent="0.2">
      <c r="A520" s="1">
        <f t="shared" si="8"/>
        <v>-5808.913333333333</v>
      </c>
      <c r="B520" s="1">
        <v>-285</v>
      </c>
      <c r="C520" s="2">
        <v>40723</v>
      </c>
      <c r="D520" s="3" t="s">
        <v>682</v>
      </c>
      <c r="E520" s="3" t="s">
        <v>816</v>
      </c>
      <c r="F520" s="3" t="s">
        <v>594</v>
      </c>
      <c r="G520" s="3">
        <v>4</v>
      </c>
      <c r="H520" s="3">
        <v>30</v>
      </c>
      <c r="I520" s="3" t="s">
        <v>891</v>
      </c>
    </row>
    <row r="521" spans="1:9" ht="76.5" x14ac:dyDescent="0.2">
      <c r="A521" s="1">
        <f t="shared" si="8"/>
        <v>-6008.913333333333</v>
      </c>
      <c r="B521" s="1">
        <v>-200</v>
      </c>
      <c r="C521" s="2">
        <v>40726</v>
      </c>
      <c r="D521" s="3" t="s">
        <v>682</v>
      </c>
      <c r="E521" s="3" t="s">
        <v>816</v>
      </c>
      <c r="F521" s="3" t="s">
        <v>892</v>
      </c>
      <c r="G521" s="3">
        <v>2</v>
      </c>
      <c r="H521" s="3">
        <v>30</v>
      </c>
      <c r="I521" s="3" t="s">
        <v>893</v>
      </c>
    </row>
    <row r="522" spans="1:9" ht="102" x14ac:dyDescent="0.2">
      <c r="A522" s="1">
        <f t="shared" si="8"/>
        <v>-5707.913333333333</v>
      </c>
      <c r="B522" s="1">
        <v>301</v>
      </c>
      <c r="C522" s="2">
        <v>40735</v>
      </c>
      <c r="D522" s="3" t="s">
        <v>682</v>
      </c>
      <c r="E522" s="3" t="s">
        <v>816</v>
      </c>
      <c r="F522" s="3" t="s">
        <v>594</v>
      </c>
      <c r="G522" s="3">
        <v>6</v>
      </c>
      <c r="H522" s="3">
        <v>20</v>
      </c>
      <c r="I522" s="3" t="s">
        <v>894</v>
      </c>
    </row>
    <row r="523" spans="1:9" ht="25.5" x14ac:dyDescent="0.2">
      <c r="A523" s="1">
        <f t="shared" si="8"/>
        <v>-5766.913333333333</v>
      </c>
      <c r="B523" s="1">
        <v>-59</v>
      </c>
      <c r="C523" s="2">
        <v>40744</v>
      </c>
      <c r="D523" s="3" t="s">
        <v>682</v>
      </c>
      <c r="E523" s="3" t="s">
        <v>816</v>
      </c>
      <c r="F523" s="3" t="s">
        <v>895</v>
      </c>
      <c r="G523" s="3">
        <v>1</v>
      </c>
      <c r="H523" s="3">
        <v>35</v>
      </c>
      <c r="I523" s="3" t="s">
        <v>896</v>
      </c>
    </row>
    <row r="524" spans="1:9" ht="63.75" x14ac:dyDescent="0.2">
      <c r="A524" s="1">
        <f t="shared" si="8"/>
        <v>-5815.913333333333</v>
      </c>
      <c r="B524" s="1">
        <v>-49</v>
      </c>
      <c r="C524" s="2">
        <v>40746</v>
      </c>
      <c r="D524" s="3" t="s">
        <v>682</v>
      </c>
      <c r="E524" s="3" t="s">
        <v>816</v>
      </c>
      <c r="F524" s="3" t="s">
        <v>817</v>
      </c>
      <c r="G524" s="3">
        <v>4</v>
      </c>
      <c r="H524" s="3">
        <v>15</v>
      </c>
      <c r="I524" s="3" t="s">
        <v>897</v>
      </c>
    </row>
    <row r="525" spans="1:9" ht="51" x14ac:dyDescent="0.2">
      <c r="A525" s="1">
        <f t="shared" si="8"/>
        <v>-6015.913333333333</v>
      </c>
      <c r="B525" s="1">
        <v>-200</v>
      </c>
      <c r="C525" s="2">
        <v>40751</v>
      </c>
      <c r="D525" s="3" t="s">
        <v>682</v>
      </c>
      <c r="E525" s="3" t="s">
        <v>816</v>
      </c>
      <c r="F525" s="3" t="s">
        <v>852</v>
      </c>
      <c r="G525" s="3">
        <v>3</v>
      </c>
      <c r="H525" s="3">
        <v>0</v>
      </c>
      <c r="I525" s="3" t="s">
        <v>898</v>
      </c>
    </row>
    <row r="526" spans="1:9" ht="25.5" x14ac:dyDescent="0.2">
      <c r="A526" s="1">
        <f t="shared" si="8"/>
        <v>-6035.913333333333</v>
      </c>
      <c r="B526" s="1">
        <v>-20</v>
      </c>
      <c r="C526" s="2">
        <v>40754</v>
      </c>
      <c r="D526" s="3" t="s">
        <v>682</v>
      </c>
      <c r="E526" s="3" t="s">
        <v>899</v>
      </c>
      <c r="F526" s="3" t="s">
        <v>548</v>
      </c>
      <c r="I526" s="3" t="s">
        <v>900</v>
      </c>
    </row>
    <row r="527" spans="1:9" ht="51" x14ac:dyDescent="0.2">
      <c r="A527" s="1">
        <f t="shared" si="8"/>
        <v>-6005.413333333333</v>
      </c>
      <c r="B527" s="1">
        <v>30.5</v>
      </c>
      <c r="C527" s="2">
        <v>40754</v>
      </c>
      <c r="D527" s="3" t="s">
        <v>682</v>
      </c>
      <c r="E527" s="3" t="s">
        <v>901</v>
      </c>
      <c r="F527" s="3" t="s">
        <v>548</v>
      </c>
      <c r="G527" s="3">
        <v>2</v>
      </c>
      <c r="H527" s="3">
        <v>0</v>
      </c>
      <c r="I527" s="3" t="s">
        <v>902</v>
      </c>
    </row>
    <row r="528" spans="1:9" ht="63.75" x14ac:dyDescent="0.2">
      <c r="A528" s="1">
        <f t="shared" si="8"/>
        <v>-6070.413333333333</v>
      </c>
      <c r="B528" s="1">
        <v>-65</v>
      </c>
      <c r="C528" s="2">
        <v>40761</v>
      </c>
      <c r="D528" s="3" t="s">
        <v>682</v>
      </c>
      <c r="E528" s="3" t="s">
        <v>903</v>
      </c>
      <c r="F528" s="3" t="s">
        <v>904</v>
      </c>
      <c r="G528" s="3">
        <v>0</v>
      </c>
      <c r="H528" s="3">
        <v>59</v>
      </c>
      <c r="I528" s="3" t="s">
        <v>905</v>
      </c>
    </row>
    <row r="529" spans="1:9" ht="191.25" x14ac:dyDescent="0.2">
      <c r="A529" s="1">
        <f t="shared" si="8"/>
        <v>-5781.413333333333</v>
      </c>
      <c r="B529" s="1">
        <v>289</v>
      </c>
      <c r="C529" s="2">
        <v>40761</v>
      </c>
      <c r="D529" s="3" t="s">
        <v>682</v>
      </c>
      <c r="E529" s="3" t="s">
        <v>816</v>
      </c>
      <c r="F529" s="3" t="s">
        <v>903</v>
      </c>
      <c r="G529" s="3">
        <v>5</v>
      </c>
      <c r="H529" s="3">
        <v>40</v>
      </c>
      <c r="I529" s="3" t="s">
        <v>906</v>
      </c>
    </row>
    <row r="530" spans="1:9" ht="38.25" x14ac:dyDescent="0.2">
      <c r="A530" s="1">
        <f t="shared" si="8"/>
        <v>-5572.413333333333</v>
      </c>
      <c r="B530" s="1">
        <v>209</v>
      </c>
      <c r="C530" s="2">
        <v>40763</v>
      </c>
      <c r="D530" s="3" t="s">
        <v>682</v>
      </c>
      <c r="E530" s="3" t="s">
        <v>90</v>
      </c>
      <c r="F530" s="3" t="s">
        <v>907</v>
      </c>
      <c r="G530" s="3">
        <v>1</v>
      </c>
      <c r="H530" s="3">
        <v>23</v>
      </c>
    </row>
    <row r="531" spans="1:9" ht="38.25" x14ac:dyDescent="0.2">
      <c r="A531" s="1">
        <f t="shared" si="8"/>
        <v>-5310.413333333333</v>
      </c>
      <c r="B531" s="1">
        <v>262</v>
      </c>
      <c r="C531" s="2">
        <v>40764</v>
      </c>
      <c r="D531" s="3" t="s">
        <v>682</v>
      </c>
      <c r="E531" s="3" t="s">
        <v>90</v>
      </c>
      <c r="F531" s="3" t="s">
        <v>907</v>
      </c>
      <c r="G531" s="3">
        <v>1</v>
      </c>
      <c r="H531" s="3">
        <v>26</v>
      </c>
    </row>
    <row r="532" spans="1:9" ht="38.25" x14ac:dyDescent="0.2">
      <c r="A532" s="1">
        <f t="shared" si="8"/>
        <v>-5234.413333333333</v>
      </c>
      <c r="B532" s="1">
        <v>76</v>
      </c>
      <c r="C532" s="2">
        <v>40764</v>
      </c>
      <c r="D532" s="3" t="s">
        <v>682</v>
      </c>
      <c r="E532" s="3" t="s">
        <v>90</v>
      </c>
      <c r="F532" s="3" t="s">
        <v>907</v>
      </c>
      <c r="G532" s="3">
        <v>2</v>
      </c>
      <c r="H532" s="3">
        <v>10</v>
      </c>
    </row>
    <row r="533" spans="1:9" ht="102" x14ac:dyDescent="0.2">
      <c r="A533" s="1">
        <f t="shared" si="8"/>
        <v>-4732.413333333333</v>
      </c>
      <c r="B533" s="1">
        <v>502</v>
      </c>
      <c r="C533" s="2">
        <v>40765</v>
      </c>
      <c r="D533" s="3" t="s">
        <v>682</v>
      </c>
      <c r="E533" s="3" t="s">
        <v>90</v>
      </c>
      <c r="F533" s="3" t="s">
        <v>907</v>
      </c>
      <c r="G533" s="3">
        <v>7</v>
      </c>
      <c r="H533" s="3">
        <v>37</v>
      </c>
      <c r="I533" s="3" t="s">
        <v>908</v>
      </c>
    </row>
    <row r="534" spans="1:9" ht="38.25" x14ac:dyDescent="0.2">
      <c r="A534" s="1">
        <f t="shared" si="8"/>
        <v>-4687.413333333333</v>
      </c>
      <c r="B534" s="1">
        <v>45</v>
      </c>
      <c r="C534" s="2">
        <v>40765</v>
      </c>
      <c r="D534" s="3" t="s">
        <v>682</v>
      </c>
      <c r="E534" s="3" t="s">
        <v>90</v>
      </c>
      <c r="F534" s="3" t="s">
        <v>907</v>
      </c>
      <c r="G534" s="3">
        <v>1</v>
      </c>
      <c r="H534" s="3">
        <v>26</v>
      </c>
    </row>
    <row r="535" spans="1:9" ht="38.25" x14ac:dyDescent="0.2">
      <c r="A535" s="1">
        <f t="shared" si="8"/>
        <v>-4668.413333333333</v>
      </c>
      <c r="B535" s="1">
        <v>19</v>
      </c>
      <c r="C535" s="2">
        <v>40766</v>
      </c>
      <c r="D535" s="3" t="s">
        <v>682</v>
      </c>
      <c r="E535" s="3" t="s">
        <v>90</v>
      </c>
      <c r="F535" s="3" t="s">
        <v>907</v>
      </c>
      <c r="G535" s="3">
        <v>3</v>
      </c>
      <c r="H535" s="3">
        <v>15</v>
      </c>
      <c r="I535" s="3" t="s">
        <v>909</v>
      </c>
    </row>
    <row r="536" spans="1:9" ht="63.75" x14ac:dyDescent="0.2">
      <c r="A536" s="1">
        <f t="shared" si="8"/>
        <v>-4554.413333333333</v>
      </c>
      <c r="B536" s="1">
        <v>114</v>
      </c>
      <c r="C536" s="2">
        <v>40767</v>
      </c>
      <c r="D536" s="3" t="s">
        <v>682</v>
      </c>
      <c r="E536" s="3" t="s">
        <v>90</v>
      </c>
      <c r="F536" s="3" t="s">
        <v>907</v>
      </c>
      <c r="G536" s="3">
        <v>2</v>
      </c>
      <c r="H536" s="3">
        <v>4</v>
      </c>
      <c r="I536" s="3" t="s">
        <v>910</v>
      </c>
    </row>
    <row r="537" spans="1:9" ht="38.25" x14ac:dyDescent="0.2">
      <c r="A537" s="1">
        <f t="shared" si="8"/>
        <v>-4295.413333333333</v>
      </c>
      <c r="B537" s="1">
        <v>259</v>
      </c>
      <c r="C537" s="2">
        <v>40769</v>
      </c>
      <c r="D537" s="3" t="s">
        <v>682</v>
      </c>
      <c r="E537" s="3" t="s">
        <v>816</v>
      </c>
      <c r="F537" s="3" t="s">
        <v>817</v>
      </c>
      <c r="G537" s="3">
        <v>4</v>
      </c>
      <c r="H537" s="3">
        <v>10</v>
      </c>
      <c r="I537" s="3" t="s">
        <v>911</v>
      </c>
    </row>
    <row r="538" spans="1:9" ht="38.25" x14ac:dyDescent="0.2">
      <c r="A538" s="1">
        <f t="shared" si="8"/>
        <v>-4098.413333333333</v>
      </c>
      <c r="B538" s="1">
        <v>197</v>
      </c>
      <c r="C538" s="2">
        <v>40772</v>
      </c>
      <c r="D538" s="3" t="s">
        <v>682</v>
      </c>
      <c r="E538" s="3" t="s">
        <v>912</v>
      </c>
      <c r="F538" s="3" t="s">
        <v>817</v>
      </c>
      <c r="G538" s="3">
        <v>1</v>
      </c>
      <c r="H538" s="3">
        <v>45</v>
      </c>
      <c r="I538" s="3" t="s">
        <v>913</v>
      </c>
    </row>
    <row r="539" spans="1:9" ht="38.25" x14ac:dyDescent="0.2">
      <c r="A539" s="1">
        <f t="shared" si="8"/>
        <v>-4224.413333333333</v>
      </c>
      <c r="B539" s="1">
        <v>-126</v>
      </c>
      <c r="C539" s="2">
        <v>40777</v>
      </c>
      <c r="D539" s="3" t="s">
        <v>682</v>
      </c>
      <c r="E539" s="3" t="s">
        <v>816</v>
      </c>
      <c r="F539" s="3" t="s">
        <v>914</v>
      </c>
      <c r="G539" s="3">
        <v>4</v>
      </c>
      <c r="H539" s="3">
        <v>0</v>
      </c>
      <c r="I539" s="3" t="s">
        <v>915</v>
      </c>
    </row>
    <row r="540" spans="1:9" ht="38.25" x14ac:dyDescent="0.2">
      <c r="A540" s="1">
        <f t="shared" si="8"/>
        <v>-4524.413333333333</v>
      </c>
      <c r="B540" s="1">
        <v>-300</v>
      </c>
      <c r="C540" s="2">
        <v>40786</v>
      </c>
      <c r="D540" s="3" t="s">
        <v>682</v>
      </c>
      <c r="E540" s="3" t="s">
        <v>816</v>
      </c>
      <c r="F540" s="3" t="s">
        <v>594</v>
      </c>
      <c r="G540" s="3">
        <v>4</v>
      </c>
      <c r="H540" s="3">
        <v>4</v>
      </c>
      <c r="I540" s="3" t="s">
        <v>916</v>
      </c>
    </row>
    <row r="541" spans="1:9" ht="63.75" x14ac:dyDescent="0.2">
      <c r="A541" s="1">
        <f t="shared" si="8"/>
        <v>-5624.413333333333</v>
      </c>
      <c r="B541" s="1">
        <v>-1100</v>
      </c>
      <c r="C541" s="2">
        <v>40788</v>
      </c>
      <c r="D541" s="3" t="s">
        <v>682</v>
      </c>
      <c r="E541" s="3" t="s">
        <v>917</v>
      </c>
      <c r="F541" s="3" t="s">
        <v>918</v>
      </c>
      <c r="G541" s="3">
        <v>2</v>
      </c>
      <c r="H541" s="3">
        <v>10</v>
      </c>
      <c r="I541" s="3" t="s">
        <v>919</v>
      </c>
    </row>
    <row r="542" spans="1:9" ht="51" x14ac:dyDescent="0.2">
      <c r="A542" s="1">
        <f t="shared" si="8"/>
        <v>-5617.413333333333</v>
      </c>
      <c r="B542" s="1">
        <v>7</v>
      </c>
      <c r="C542" s="2">
        <v>40790</v>
      </c>
      <c r="D542" s="3" t="s">
        <v>682</v>
      </c>
      <c r="E542" s="3" t="s">
        <v>816</v>
      </c>
      <c r="F542" s="3" t="s">
        <v>918</v>
      </c>
      <c r="G542" s="3">
        <v>7</v>
      </c>
      <c r="H542" s="3">
        <v>8</v>
      </c>
      <c r="I542" s="3" t="s">
        <v>920</v>
      </c>
    </row>
    <row r="543" spans="1:9" ht="25.5" x14ac:dyDescent="0.2">
      <c r="A543" s="1">
        <f t="shared" si="8"/>
        <v>-5697.413333333333</v>
      </c>
      <c r="B543" s="1">
        <v>-80</v>
      </c>
      <c r="C543" s="2">
        <v>40796</v>
      </c>
      <c r="D543" s="3" t="s">
        <v>682</v>
      </c>
      <c r="E543" s="3" t="s">
        <v>921</v>
      </c>
      <c r="F543" s="3" t="s">
        <v>922</v>
      </c>
      <c r="G543" s="3">
        <v>7</v>
      </c>
      <c r="H543" s="3">
        <v>30</v>
      </c>
      <c r="I543" s="3" t="s">
        <v>923</v>
      </c>
    </row>
    <row r="544" spans="1:9" ht="25.5" x14ac:dyDescent="0.2">
      <c r="A544" s="1">
        <f t="shared" si="8"/>
        <v>-5777.413333333333</v>
      </c>
      <c r="B544" s="1">
        <v>-80</v>
      </c>
      <c r="C544" s="2">
        <v>40797</v>
      </c>
      <c r="D544" s="3" t="s">
        <v>682</v>
      </c>
      <c r="E544" s="3" t="s">
        <v>834</v>
      </c>
      <c r="F544" s="3" t="s">
        <v>595</v>
      </c>
      <c r="G544" s="3">
        <v>5</v>
      </c>
      <c r="H544" s="3">
        <v>30</v>
      </c>
      <c r="I544" s="3" t="s">
        <v>924</v>
      </c>
    </row>
    <row r="545" spans="1:9" ht="89.25" x14ac:dyDescent="0.2">
      <c r="A545" s="1">
        <f t="shared" si="8"/>
        <v>-5977.413333333333</v>
      </c>
      <c r="B545" s="1">
        <v>-200</v>
      </c>
      <c r="C545" s="2">
        <v>40798</v>
      </c>
      <c r="D545" s="3" t="s">
        <v>682</v>
      </c>
      <c r="E545" s="3" t="s">
        <v>816</v>
      </c>
      <c r="F545" s="3" t="s">
        <v>594</v>
      </c>
      <c r="G545" s="3">
        <v>2</v>
      </c>
      <c r="H545" s="3">
        <v>1</v>
      </c>
      <c r="I545" s="3" t="s">
        <v>925</v>
      </c>
    </row>
    <row r="546" spans="1:9" ht="178.5" x14ac:dyDescent="0.2">
      <c r="A546" s="1">
        <f t="shared" si="8"/>
        <v>-6198.413333333333</v>
      </c>
      <c r="B546" s="1">
        <v>-221</v>
      </c>
      <c r="C546" s="2">
        <v>40809</v>
      </c>
      <c r="D546" s="3" t="s">
        <v>682</v>
      </c>
      <c r="E546" s="3" t="s">
        <v>816</v>
      </c>
      <c r="F546" s="3" t="s">
        <v>817</v>
      </c>
      <c r="G546" s="3">
        <v>3</v>
      </c>
      <c r="H546" s="3">
        <v>30</v>
      </c>
      <c r="I546" s="3" t="s">
        <v>926</v>
      </c>
    </row>
    <row r="547" spans="1:9" ht="89.25" x14ac:dyDescent="0.2">
      <c r="A547" s="1">
        <f t="shared" si="8"/>
        <v>-5966.413333333333</v>
      </c>
      <c r="B547" s="1">
        <v>232</v>
      </c>
      <c r="C547" s="2">
        <v>40818</v>
      </c>
      <c r="D547" s="3" t="s">
        <v>682</v>
      </c>
      <c r="E547" s="3" t="s">
        <v>816</v>
      </c>
      <c r="F547" s="3" t="s">
        <v>817</v>
      </c>
      <c r="G547" s="3">
        <v>2</v>
      </c>
      <c r="H547" s="3">
        <v>2</v>
      </c>
      <c r="I547" s="3" t="s">
        <v>927</v>
      </c>
    </row>
    <row r="548" spans="1:9" ht="38.25" x14ac:dyDescent="0.2">
      <c r="A548" s="1">
        <f t="shared" si="8"/>
        <v>-6073.413333333333</v>
      </c>
      <c r="B548" s="1">
        <v>-107</v>
      </c>
      <c r="C548" s="2">
        <v>40825</v>
      </c>
      <c r="D548" s="3" t="s">
        <v>682</v>
      </c>
      <c r="E548" s="3" t="s">
        <v>816</v>
      </c>
      <c r="F548" s="3" t="s">
        <v>817</v>
      </c>
      <c r="G548" s="3">
        <v>4</v>
      </c>
      <c r="H548" s="3">
        <v>18</v>
      </c>
      <c r="I548" s="3" t="s">
        <v>928</v>
      </c>
    </row>
    <row r="549" spans="1:9" ht="63.75" x14ac:dyDescent="0.2">
      <c r="A549" s="1">
        <f t="shared" si="8"/>
        <v>-6423.413333333333</v>
      </c>
      <c r="B549" s="1">
        <v>-350</v>
      </c>
      <c r="C549" s="2">
        <v>40834</v>
      </c>
      <c r="D549" s="3" t="s">
        <v>682</v>
      </c>
      <c r="E549" s="3" t="s">
        <v>929</v>
      </c>
      <c r="F549" s="3" t="s">
        <v>817</v>
      </c>
      <c r="G549" s="3">
        <v>7</v>
      </c>
      <c r="H549" s="3">
        <v>0</v>
      </c>
      <c r="I549" s="3" t="s">
        <v>930</v>
      </c>
    </row>
    <row r="550" spans="1:9" ht="38.25" x14ac:dyDescent="0.2">
      <c r="A550" s="1">
        <f t="shared" si="8"/>
        <v>-6446.163333333333</v>
      </c>
      <c r="B550" s="1">
        <v>-22.75</v>
      </c>
      <c r="C550" s="2">
        <v>40839</v>
      </c>
      <c r="D550" s="3" t="s">
        <v>682</v>
      </c>
      <c r="E550" s="3" t="s">
        <v>834</v>
      </c>
      <c r="F550" s="3" t="s">
        <v>595</v>
      </c>
      <c r="G550" s="3">
        <v>3</v>
      </c>
      <c r="H550" s="3">
        <v>0</v>
      </c>
      <c r="I550" s="3" t="s">
        <v>931</v>
      </c>
    </row>
    <row r="551" spans="1:9" ht="25.5" x14ac:dyDescent="0.2">
      <c r="A551" s="1">
        <f t="shared" si="8"/>
        <v>-6416.163333333333</v>
      </c>
      <c r="B551" s="1">
        <v>30</v>
      </c>
      <c r="C551" s="2">
        <v>40846</v>
      </c>
      <c r="D551" s="3" t="s">
        <v>682</v>
      </c>
      <c r="E551" s="3" t="s">
        <v>932</v>
      </c>
      <c r="F551" s="3" t="s">
        <v>65</v>
      </c>
      <c r="G551" s="3">
        <v>3</v>
      </c>
      <c r="H551" s="3">
        <v>0</v>
      </c>
      <c r="I551" s="3" t="s">
        <v>933</v>
      </c>
    </row>
    <row r="552" spans="1:9" ht="25.5" x14ac:dyDescent="0.2">
      <c r="A552" s="1">
        <f t="shared" si="8"/>
        <v>-6316.163333333333</v>
      </c>
      <c r="B552" s="1">
        <v>100</v>
      </c>
      <c r="C552" s="2">
        <v>40872</v>
      </c>
      <c r="D552" s="3" t="s">
        <v>682</v>
      </c>
      <c r="E552" s="3" t="s">
        <v>816</v>
      </c>
      <c r="F552" s="3" t="s">
        <v>159</v>
      </c>
      <c r="G552" s="3">
        <v>4</v>
      </c>
      <c r="H552" s="3">
        <v>30</v>
      </c>
      <c r="I552" s="3" t="s">
        <v>934</v>
      </c>
    </row>
    <row r="553" spans="1:9" ht="25.5" x14ac:dyDescent="0.2">
      <c r="A553" s="1">
        <f t="shared" si="8"/>
        <v>-6521.163333333333</v>
      </c>
      <c r="B553" s="1">
        <v>-205</v>
      </c>
      <c r="C553" s="2">
        <v>40879</v>
      </c>
      <c r="D553" s="3" t="s">
        <v>682</v>
      </c>
      <c r="E553" s="3" t="s">
        <v>935</v>
      </c>
      <c r="F553" s="3" t="s">
        <v>936</v>
      </c>
      <c r="G553" s="3">
        <v>4</v>
      </c>
      <c r="H553" s="3">
        <v>30</v>
      </c>
      <c r="I553" s="3" t="s">
        <v>937</v>
      </c>
    </row>
    <row r="554" spans="1:9" ht="25.5" x14ac:dyDescent="0.2">
      <c r="A554" s="1">
        <f t="shared" si="8"/>
        <v>-6561.163333333333</v>
      </c>
      <c r="B554" s="1">
        <v>-40</v>
      </c>
      <c r="C554" s="2">
        <v>40881</v>
      </c>
      <c r="D554" s="3" t="s">
        <v>682</v>
      </c>
      <c r="E554" s="3" t="s">
        <v>834</v>
      </c>
      <c r="F554" s="3" t="s">
        <v>595</v>
      </c>
      <c r="G554" s="3">
        <v>4</v>
      </c>
      <c r="H554" s="3">
        <v>0</v>
      </c>
      <c r="I554" s="3" t="s">
        <v>938</v>
      </c>
    </row>
    <row r="555" spans="1:9" ht="25.5" x14ac:dyDescent="0.2">
      <c r="A555" s="1">
        <f t="shared" si="8"/>
        <v>-6961.163333333333</v>
      </c>
      <c r="B555" s="1">
        <v>-400</v>
      </c>
      <c r="C555" s="2">
        <v>40887</v>
      </c>
      <c r="D555" s="3" t="s">
        <v>682</v>
      </c>
      <c r="E555" s="3" t="s">
        <v>173</v>
      </c>
      <c r="F555" s="3" t="s">
        <v>872</v>
      </c>
      <c r="G555" s="3">
        <v>4</v>
      </c>
      <c r="H555" s="3">
        <v>0</v>
      </c>
      <c r="I555" s="3" t="s">
        <v>939</v>
      </c>
    </row>
    <row r="556" spans="1:9" ht="51" x14ac:dyDescent="0.2">
      <c r="A556" s="1">
        <f t="shared" si="8"/>
        <v>-7031.163333333333</v>
      </c>
      <c r="B556" s="1">
        <v>-70</v>
      </c>
      <c r="C556" s="2">
        <v>40888</v>
      </c>
      <c r="D556" s="3" t="s">
        <v>682</v>
      </c>
      <c r="E556" s="3" t="s">
        <v>834</v>
      </c>
      <c r="F556" s="3" t="s">
        <v>595</v>
      </c>
      <c r="G556" s="3">
        <v>5</v>
      </c>
      <c r="H556" s="3">
        <v>0</v>
      </c>
      <c r="I556" s="3" t="s">
        <v>940</v>
      </c>
    </row>
    <row r="557" spans="1:9" ht="25.5" x14ac:dyDescent="0.2">
      <c r="A557" s="1">
        <f t="shared" si="8"/>
        <v>-6970.413333333333</v>
      </c>
      <c r="B557" s="1">
        <v>60.75</v>
      </c>
      <c r="C557" s="2">
        <v>40897</v>
      </c>
      <c r="D557" s="3" t="s">
        <v>682</v>
      </c>
      <c r="E557" s="3" t="s">
        <v>834</v>
      </c>
      <c r="F557" s="3" t="s">
        <v>941</v>
      </c>
      <c r="G557" s="3">
        <v>4</v>
      </c>
      <c r="H557" s="3">
        <v>0</v>
      </c>
      <c r="I557" s="3" t="s">
        <v>942</v>
      </c>
    </row>
    <row r="558" spans="1:9" ht="25.5" x14ac:dyDescent="0.2">
      <c r="A558" s="1">
        <f t="shared" si="8"/>
        <v>-6969.413333333333</v>
      </c>
      <c r="B558" s="1">
        <v>1</v>
      </c>
      <c r="C558" s="2">
        <v>40906</v>
      </c>
      <c r="D558" s="3" t="s">
        <v>682</v>
      </c>
      <c r="E558" s="3" t="s">
        <v>943</v>
      </c>
      <c r="F558" s="3" t="s">
        <v>65</v>
      </c>
      <c r="G558" s="3">
        <v>5</v>
      </c>
      <c r="H558" s="3">
        <v>0</v>
      </c>
      <c r="I558" s="3" t="s">
        <v>944</v>
      </c>
    </row>
    <row r="559" spans="1:9" ht="25.5" x14ac:dyDescent="0.2">
      <c r="A559" s="1">
        <f t="shared" si="8"/>
        <v>-6905.663333333333</v>
      </c>
      <c r="B559" s="1">
        <v>63.75</v>
      </c>
      <c r="C559" s="2">
        <v>40909</v>
      </c>
      <c r="D559" s="3" t="s">
        <v>682</v>
      </c>
      <c r="E559" s="3" t="s">
        <v>683</v>
      </c>
      <c r="F559" s="3" t="s">
        <v>595</v>
      </c>
      <c r="G559" s="3">
        <v>8</v>
      </c>
      <c r="H559" s="3">
        <v>0</v>
      </c>
      <c r="I559" s="3" t="s">
        <v>684</v>
      </c>
    </row>
    <row r="560" spans="1:9" ht="89.25" x14ac:dyDescent="0.2">
      <c r="A560" s="1">
        <f t="shared" si="8"/>
        <v>-6922.663333333333</v>
      </c>
      <c r="B560" s="1">
        <v>-17</v>
      </c>
      <c r="C560" s="2">
        <v>40912</v>
      </c>
      <c r="D560" s="3" t="s">
        <v>682</v>
      </c>
      <c r="E560" s="3" t="s">
        <v>84</v>
      </c>
      <c r="F560" s="3" t="s">
        <v>685</v>
      </c>
      <c r="G560" s="3">
        <v>3</v>
      </c>
      <c r="H560" s="3">
        <v>45</v>
      </c>
      <c r="I560" s="3" t="s">
        <v>686</v>
      </c>
    </row>
    <row r="561" spans="1:9" ht="89.25" x14ac:dyDescent="0.2">
      <c r="A561" s="1">
        <f t="shared" si="8"/>
        <v>-6902.163333333333</v>
      </c>
      <c r="B561" s="1">
        <v>20.5</v>
      </c>
      <c r="C561" s="2">
        <v>40915</v>
      </c>
      <c r="D561" s="3" t="s">
        <v>682</v>
      </c>
      <c r="E561" s="3" t="s">
        <v>687</v>
      </c>
      <c r="F561" s="3" t="s">
        <v>688</v>
      </c>
      <c r="G561" s="3">
        <v>8</v>
      </c>
      <c r="H561" s="3">
        <v>0</v>
      </c>
      <c r="I561" s="3" t="s">
        <v>689</v>
      </c>
    </row>
    <row r="562" spans="1:9" ht="127.5" x14ac:dyDescent="0.2">
      <c r="A562" s="1">
        <f t="shared" si="8"/>
        <v>-6350.163333333333</v>
      </c>
      <c r="B562" s="1">
        <v>552</v>
      </c>
      <c r="C562" s="2">
        <v>40919</v>
      </c>
      <c r="D562" s="3" t="s">
        <v>682</v>
      </c>
      <c r="E562" s="3" t="s">
        <v>84</v>
      </c>
      <c r="F562" s="3" t="s">
        <v>690</v>
      </c>
      <c r="G562" s="3">
        <v>4</v>
      </c>
      <c r="H562" s="3">
        <v>8</v>
      </c>
      <c r="I562" s="3" t="s">
        <v>691</v>
      </c>
    </row>
    <row r="563" spans="1:9" ht="38.25" x14ac:dyDescent="0.2">
      <c r="A563" s="1">
        <f t="shared" si="8"/>
        <v>-6349.663333333333</v>
      </c>
      <c r="B563" s="1">
        <v>0.5</v>
      </c>
      <c r="C563" s="2">
        <v>40921</v>
      </c>
      <c r="D563" s="3" t="s">
        <v>682</v>
      </c>
      <c r="E563" s="3" t="s">
        <v>687</v>
      </c>
      <c r="F563" s="3" t="s">
        <v>688</v>
      </c>
      <c r="G563" s="3">
        <v>6</v>
      </c>
      <c r="H563" s="3">
        <v>0</v>
      </c>
      <c r="I563" s="3" t="s">
        <v>692</v>
      </c>
    </row>
    <row r="564" spans="1:9" ht="25.5" x14ac:dyDescent="0.2">
      <c r="A564" s="1">
        <f t="shared" si="8"/>
        <v>-6426.663333333333</v>
      </c>
      <c r="B564" s="1">
        <v>-77</v>
      </c>
      <c r="C564" s="2">
        <v>40924</v>
      </c>
      <c r="D564" s="3" t="s">
        <v>682</v>
      </c>
      <c r="E564" s="3" t="s">
        <v>84</v>
      </c>
      <c r="F564" s="3" t="s">
        <v>159</v>
      </c>
      <c r="G564" s="3">
        <v>4</v>
      </c>
      <c r="H564" s="3">
        <v>20</v>
      </c>
      <c r="I564" s="3" t="s">
        <v>693</v>
      </c>
    </row>
    <row r="565" spans="1:9" ht="38.25" x14ac:dyDescent="0.2">
      <c r="A565" s="1">
        <f t="shared" si="8"/>
        <v>-6446.663333333333</v>
      </c>
      <c r="B565" s="1">
        <v>-20</v>
      </c>
      <c r="C565" s="2">
        <v>40929</v>
      </c>
      <c r="D565" s="3" t="s">
        <v>682</v>
      </c>
      <c r="E565" s="3" t="s">
        <v>694</v>
      </c>
      <c r="F565" s="3" t="s">
        <v>695</v>
      </c>
      <c r="G565" s="3">
        <v>3</v>
      </c>
      <c r="H565" s="3">
        <v>20</v>
      </c>
      <c r="I565" s="3" t="s">
        <v>696</v>
      </c>
    </row>
    <row r="566" spans="1:9" ht="38.25" x14ac:dyDescent="0.2">
      <c r="A566" s="1">
        <f t="shared" si="8"/>
        <v>-6437.413333333333</v>
      </c>
      <c r="B566" s="1">
        <v>9.25</v>
      </c>
      <c r="C566" s="2">
        <v>40930</v>
      </c>
      <c r="D566" s="3" t="s">
        <v>682</v>
      </c>
      <c r="E566" s="3" t="s">
        <v>697</v>
      </c>
      <c r="F566" s="3" t="s">
        <v>695</v>
      </c>
      <c r="G566" s="3">
        <v>4</v>
      </c>
      <c r="H566" s="3">
        <v>30</v>
      </c>
      <c r="I566" s="3" t="s">
        <v>698</v>
      </c>
    </row>
    <row r="567" spans="1:9" ht="63.75" x14ac:dyDescent="0.2">
      <c r="A567" s="1">
        <f t="shared" si="8"/>
        <v>-6404.413333333333</v>
      </c>
      <c r="B567" s="1">
        <v>33</v>
      </c>
      <c r="C567" s="2">
        <v>40936</v>
      </c>
      <c r="D567" s="3" t="s">
        <v>682</v>
      </c>
      <c r="E567" s="3" t="s">
        <v>118</v>
      </c>
      <c r="F567" s="3" t="s">
        <v>699</v>
      </c>
      <c r="G567" s="3">
        <v>1</v>
      </c>
      <c r="H567" s="3">
        <v>1</v>
      </c>
      <c r="I567" s="3" t="s">
        <v>700</v>
      </c>
    </row>
    <row r="568" spans="1:9" ht="51" x14ac:dyDescent="0.2">
      <c r="A568" s="1">
        <f t="shared" si="8"/>
        <v>-6804.413333333333</v>
      </c>
      <c r="B568" s="1">
        <v>-400</v>
      </c>
      <c r="C568" s="2">
        <v>40940</v>
      </c>
      <c r="D568" s="3" t="s">
        <v>682</v>
      </c>
      <c r="E568" s="3" t="s">
        <v>84</v>
      </c>
      <c r="F568" s="3" t="s">
        <v>701</v>
      </c>
      <c r="G568" s="3">
        <v>3</v>
      </c>
      <c r="H568" s="3">
        <v>40</v>
      </c>
      <c r="I568" s="3" t="s">
        <v>702</v>
      </c>
    </row>
    <row r="569" spans="1:9" ht="38.25" x14ac:dyDescent="0.2">
      <c r="A569" s="1">
        <f t="shared" si="8"/>
        <v>-6814.413333333333</v>
      </c>
      <c r="B569" s="1">
        <v>-10</v>
      </c>
      <c r="C569" s="2">
        <v>40944</v>
      </c>
      <c r="D569" s="3" t="s">
        <v>581</v>
      </c>
      <c r="E569" s="3" t="s">
        <v>703</v>
      </c>
      <c r="F569" s="3" t="s">
        <v>704</v>
      </c>
    </row>
    <row r="570" spans="1:9" ht="63.75" x14ac:dyDescent="0.2">
      <c r="A570" s="1">
        <f t="shared" si="8"/>
        <v>-6664.413333333333</v>
      </c>
      <c r="B570" s="1">
        <v>150</v>
      </c>
      <c r="C570" s="2">
        <v>40950</v>
      </c>
      <c r="D570" s="3" t="s">
        <v>682</v>
      </c>
      <c r="E570" s="3" t="s">
        <v>84</v>
      </c>
      <c r="F570" s="3" t="s">
        <v>705</v>
      </c>
      <c r="G570" s="3">
        <v>3</v>
      </c>
      <c r="H570" s="3">
        <v>45</v>
      </c>
      <c r="I570" s="3" t="s">
        <v>706</v>
      </c>
    </row>
    <row r="571" spans="1:9" ht="38.25" x14ac:dyDescent="0.2">
      <c r="A571" s="1">
        <f t="shared" si="8"/>
        <v>-6648.413333333333</v>
      </c>
      <c r="B571" s="1">
        <v>16</v>
      </c>
      <c r="C571" s="2">
        <v>40957</v>
      </c>
      <c r="D571" s="3" t="s">
        <v>682</v>
      </c>
      <c r="E571" s="3" t="s">
        <v>84</v>
      </c>
      <c r="F571" s="3" t="s">
        <v>707</v>
      </c>
      <c r="G571" s="3">
        <v>1</v>
      </c>
      <c r="H571" s="3">
        <v>15</v>
      </c>
      <c r="I571" s="3" t="s">
        <v>708</v>
      </c>
    </row>
    <row r="572" spans="1:9" ht="25.5" x14ac:dyDescent="0.2">
      <c r="A572" s="1">
        <f t="shared" si="8"/>
        <v>-6668.413333333333</v>
      </c>
      <c r="B572" s="1">
        <v>-20</v>
      </c>
      <c r="C572" s="2">
        <v>40957</v>
      </c>
      <c r="D572" s="3" t="s">
        <v>682</v>
      </c>
      <c r="E572" s="3" t="s">
        <v>709</v>
      </c>
      <c r="F572" s="3" t="s">
        <v>548</v>
      </c>
      <c r="I572" s="3" t="s">
        <v>710</v>
      </c>
    </row>
    <row r="573" spans="1:9" ht="25.5" x14ac:dyDescent="0.2">
      <c r="A573" s="1">
        <f t="shared" si="8"/>
        <v>-6607.663333333333</v>
      </c>
      <c r="B573" s="1">
        <v>60.75</v>
      </c>
      <c r="C573" s="2">
        <v>40957</v>
      </c>
      <c r="D573" s="3" t="s">
        <v>682</v>
      </c>
      <c r="E573" s="3" t="s">
        <v>558</v>
      </c>
      <c r="F573" s="3" t="s">
        <v>548</v>
      </c>
      <c r="G573" s="3">
        <v>4</v>
      </c>
      <c r="H573" s="3">
        <v>0</v>
      </c>
      <c r="I573" s="3" t="s">
        <v>711</v>
      </c>
    </row>
    <row r="574" spans="1:9" ht="38.25" x14ac:dyDescent="0.2">
      <c r="A574" s="1">
        <f t="shared" si="8"/>
        <v>-6605.663333333333</v>
      </c>
      <c r="B574" s="1">
        <v>2</v>
      </c>
      <c r="C574" s="2">
        <v>40961</v>
      </c>
      <c r="D574" s="3" t="s">
        <v>682</v>
      </c>
      <c r="E574" s="3" t="s">
        <v>84</v>
      </c>
      <c r="F574" s="3" t="s">
        <v>690</v>
      </c>
      <c r="G574" s="3">
        <v>3</v>
      </c>
      <c r="H574" s="3">
        <v>56</v>
      </c>
      <c r="I574" s="3" t="s">
        <v>712</v>
      </c>
    </row>
    <row r="575" spans="1:9" ht="51" x14ac:dyDescent="0.2">
      <c r="A575" s="1">
        <f t="shared" si="8"/>
        <v>-6630.663333333333</v>
      </c>
      <c r="B575" s="1">
        <v>-25</v>
      </c>
      <c r="C575" s="2">
        <v>40964</v>
      </c>
      <c r="D575" s="72" t="s">
        <v>1555</v>
      </c>
      <c r="E575" s="3" t="s">
        <v>713</v>
      </c>
      <c r="F575" s="3" t="s">
        <v>714</v>
      </c>
      <c r="G575" s="3">
        <v>10</v>
      </c>
      <c r="H575" s="3">
        <v>0</v>
      </c>
      <c r="I575" s="3" t="s">
        <v>715</v>
      </c>
    </row>
    <row r="576" spans="1:9" ht="25.5" x14ac:dyDescent="0.2">
      <c r="A576" s="1">
        <f t="shared" si="8"/>
        <v>-6587.663333333333</v>
      </c>
      <c r="B576" s="1">
        <v>43</v>
      </c>
      <c r="C576" s="2">
        <v>40969</v>
      </c>
      <c r="D576" s="3" t="s">
        <v>682</v>
      </c>
      <c r="E576" s="3" t="s">
        <v>84</v>
      </c>
      <c r="F576" s="3" t="s">
        <v>716</v>
      </c>
      <c r="G576" s="3">
        <v>4</v>
      </c>
      <c r="H576" s="3">
        <v>30</v>
      </c>
      <c r="I576" s="3" t="s">
        <v>717</v>
      </c>
    </row>
    <row r="577" spans="1:9" ht="25.5" x14ac:dyDescent="0.2">
      <c r="A577" s="1">
        <f t="shared" si="8"/>
        <v>-6632.413333333333</v>
      </c>
      <c r="B577" s="1">
        <v>-44.75</v>
      </c>
      <c r="C577" s="2">
        <v>40976</v>
      </c>
      <c r="D577" s="3" t="s">
        <v>682</v>
      </c>
      <c r="E577" s="3" t="s">
        <v>718</v>
      </c>
      <c r="F577" s="3" t="s">
        <v>65</v>
      </c>
      <c r="G577" s="3">
        <v>2</v>
      </c>
      <c r="H577" s="3">
        <v>15</v>
      </c>
      <c r="I577" s="3" t="s">
        <v>719</v>
      </c>
    </row>
    <row r="578" spans="1:9" ht="114.75" x14ac:dyDescent="0.2">
      <c r="A578" s="1">
        <f t="shared" si="8"/>
        <v>-6427.413333333333</v>
      </c>
      <c r="B578" s="1">
        <v>205</v>
      </c>
      <c r="C578" s="2">
        <v>40978</v>
      </c>
      <c r="D578" s="3" t="s">
        <v>682</v>
      </c>
      <c r="E578" s="3" t="s">
        <v>84</v>
      </c>
      <c r="F578" s="3" t="s">
        <v>607</v>
      </c>
      <c r="G578" s="3">
        <v>2</v>
      </c>
      <c r="H578" s="3">
        <v>20</v>
      </c>
      <c r="I578" s="3" t="s">
        <v>720</v>
      </c>
    </row>
    <row r="579" spans="1:9" ht="127.5" x14ac:dyDescent="0.2">
      <c r="A579" s="1">
        <f t="shared" ref="A579:A642" si="9">A578+B579</f>
        <v>-6219.413333333333</v>
      </c>
      <c r="B579" s="1">
        <v>208</v>
      </c>
      <c r="C579" s="2">
        <v>40985</v>
      </c>
      <c r="D579" s="3" t="s">
        <v>682</v>
      </c>
      <c r="E579" s="3" t="s">
        <v>84</v>
      </c>
      <c r="F579" s="3" t="s">
        <v>553</v>
      </c>
      <c r="G579" s="3">
        <v>6</v>
      </c>
      <c r="H579" s="3">
        <v>38</v>
      </c>
      <c r="I579" s="3" t="s">
        <v>721</v>
      </c>
    </row>
    <row r="580" spans="1:9" ht="38.25" x14ac:dyDescent="0.2">
      <c r="A580" s="1">
        <f t="shared" si="9"/>
        <v>-6219.163333333333</v>
      </c>
      <c r="B580" s="1">
        <v>0.25</v>
      </c>
      <c r="C580" s="2">
        <v>40986</v>
      </c>
      <c r="D580" s="3" t="s">
        <v>682</v>
      </c>
      <c r="E580" s="3" t="s">
        <v>722</v>
      </c>
      <c r="F580" s="3" t="s">
        <v>65</v>
      </c>
      <c r="G580" s="3">
        <v>3</v>
      </c>
      <c r="H580" s="3">
        <v>5</v>
      </c>
      <c r="I580" s="3" t="s">
        <v>723</v>
      </c>
    </row>
    <row r="581" spans="1:9" ht="204" x14ac:dyDescent="0.2">
      <c r="A581" s="1">
        <f t="shared" si="9"/>
        <v>-6017.163333333333</v>
      </c>
      <c r="B581" s="1">
        <v>202</v>
      </c>
      <c r="C581" s="2">
        <v>40993</v>
      </c>
      <c r="D581" s="3" t="s">
        <v>682</v>
      </c>
      <c r="E581" s="3" t="s">
        <v>84</v>
      </c>
      <c r="F581" s="3" t="s">
        <v>553</v>
      </c>
      <c r="G581" s="3">
        <v>4</v>
      </c>
      <c r="H581" s="3">
        <v>18</v>
      </c>
      <c r="I581" s="3" t="s">
        <v>724</v>
      </c>
    </row>
    <row r="582" spans="1:9" ht="127.5" x14ac:dyDescent="0.2">
      <c r="A582" s="1">
        <f t="shared" si="9"/>
        <v>-6013.163333333333</v>
      </c>
      <c r="B582" s="1">
        <v>4</v>
      </c>
      <c r="C582" s="2">
        <v>40996</v>
      </c>
      <c r="D582" s="3" t="s">
        <v>682</v>
      </c>
      <c r="E582" s="3" t="s">
        <v>84</v>
      </c>
      <c r="F582" s="3" t="s">
        <v>725</v>
      </c>
      <c r="G582" s="3">
        <v>4</v>
      </c>
      <c r="H582" s="3">
        <v>0</v>
      </c>
      <c r="I582" s="3" t="s">
        <v>726</v>
      </c>
    </row>
    <row r="583" spans="1:9" ht="25.5" x14ac:dyDescent="0.2">
      <c r="A583" s="1">
        <f t="shared" si="9"/>
        <v>-6063.163333333333</v>
      </c>
      <c r="B583" s="1">
        <v>-50</v>
      </c>
      <c r="C583" s="2">
        <v>40999</v>
      </c>
      <c r="D583" s="3" t="s">
        <v>682</v>
      </c>
      <c r="E583" s="3" t="s">
        <v>727</v>
      </c>
      <c r="F583" s="3" t="s">
        <v>65</v>
      </c>
      <c r="I583" s="3" t="s">
        <v>728</v>
      </c>
    </row>
    <row r="584" spans="1:9" ht="25.5" x14ac:dyDescent="0.2">
      <c r="A584" s="1">
        <f t="shared" si="9"/>
        <v>-6103.163333333333</v>
      </c>
      <c r="B584" s="1">
        <v>-40</v>
      </c>
      <c r="C584" s="2">
        <v>40999</v>
      </c>
      <c r="D584" s="3" t="s">
        <v>682</v>
      </c>
      <c r="E584" s="3" t="s">
        <v>729</v>
      </c>
      <c r="F584" s="3" t="s">
        <v>65</v>
      </c>
      <c r="G584" s="3">
        <v>4</v>
      </c>
      <c r="H584" s="3">
        <v>0</v>
      </c>
      <c r="I584" s="3" t="s">
        <v>730</v>
      </c>
    </row>
    <row r="585" spans="1:9" ht="38.25" x14ac:dyDescent="0.2">
      <c r="A585" s="1">
        <f t="shared" si="9"/>
        <v>-6303.163333333333</v>
      </c>
      <c r="B585" s="1">
        <v>-200</v>
      </c>
      <c r="C585" s="2">
        <v>41005</v>
      </c>
      <c r="D585" s="3" t="s">
        <v>682</v>
      </c>
      <c r="E585" s="3" t="s">
        <v>84</v>
      </c>
      <c r="F585" s="3" t="s">
        <v>731</v>
      </c>
      <c r="G585" s="3">
        <v>3</v>
      </c>
      <c r="H585" s="3">
        <v>16</v>
      </c>
      <c r="I585" s="3" t="s">
        <v>732</v>
      </c>
    </row>
    <row r="586" spans="1:9" ht="38.25" x14ac:dyDescent="0.2">
      <c r="A586" s="1">
        <f t="shared" si="9"/>
        <v>-6269.163333333333</v>
      </c>
      <c r="B586" s="1">
        <v>34</v>
      </c>
      <c r="C586" s="2">
        <v>41007</v>
      </c>
      <c r="D586" s="3" t="s">
        <v>682</v>
      </c>
      <c r="E586" s="3" t="s">
        <v>582</v>
      </c>
      <c r="F586" s="3" t="s">
        <v>65</v>
      </c>
      <c r="G586" s="3">
        <v>3</v>
      </c>
      <c r="H586" s="3">
        <v>37</v>
      </c>
      <c r="I586" s="3" t="s">
        <v>733</v>
      </c>
    </row>
    <row r="587" spans="1:9" ht="25.5" x14ac:dyDescent="0.2">
      <c r="A587" s="1">
        <f t="shared" si="9"/>
        <v>-6569.163333333333</v>
      </c>
      <c r="B587" s="1">
        <v>-300</v>
      </c>
      <c r="C587" s="2">
        <v>41008</v>
      </c>
      <c r="D587" s="3" t="s">
        <v>682</v>
      </c>
      <c r="E587" s="3" t="s">
        <v>84</v>
      </c>
      <c r="F587" s="3" t="s">
        <v>159</v>
      </c>
      <c r="G587" s="3">
        <v>2</v>
      </c>
      <c r="H587" s="3">
        <v>51</v>
      </c>
      <c r="I587" s="3" t="s">
        <v>734</v>
      </c>
    </row>
    <row r="588" spans="1:9" ht="25.5" x14ac:dyDescent="0.2">
      <c r="A588" s="1">
        <f t="shared" si="9"/>
        <v>-6629.163333333333</v>
      </c>
      <c r="B588" s="1">
        <v>-60</v>
      </c>
      <c r="C588" s="2">
        <v>41013</v>
      </c>
      <c r="D588" s="3" t="s">
        <v>682</v>
      </c>
      <c r="E588" s="3" t="s">
        <v>558</v>
      </c>
      <c r="F588" s="3" t="s">
        <v>548</v>
      </c>
      <c r="G588" s="3">
        <v>6</v>
      </c>
      <c r="H588" s="3">
        <v>0</v>
      </c>
      <c r="I588" s="3" t="s">
        <v>735</v>
      </c>
    </row>
    <row r="589" spans="1:9" ht="89.25" x14ac:dyDescent="0.2">
      <c r="A589" s="1">
        <f t="shared" si="9"/>
        <v>-6829.163333333333</v>
      </c>
      <c r="B589" s="1">
        <v>-200</v>
      </c>
      <c r="C589" s="2">
        <v>41016</v>
      </c>
      <c r="D589" s="3" t="s">
        <v>682</v>
      </c>
      <c r="E589" s="3" t="s">
        <v>84</v>
      </c>
      <c r="F589" s="3" t="s">
        <v>594</v>
      </c>
      <c r="G589" s="3">
        <v>3</v>
      </c>
      <c r="H589" s="3">
        <v>38</v>
      </c>
      <c r="I589" s="3" t="s">
        <v>736</v>
      </c>
    </row>
    <row r="590" spans="1:9" ht="25.5" x14ac:dyDescent="0.2">
      <c r="A590" s="1">
        <f t="shared" si="9"/>
        <v>-6732.163333333333</v>
      </c>
      <c r="B590" s="1">
        <v>97</v>
      </c>
      <c r="C590" s="2">
        <v>41028</v>
      </c>
      <c r="D590" s="3" t="s">
        <v>682</v>
      </c>
      <c r="E590" s="3" t="s">
        <v>582</v>
      </c>
      <c r="F590" s="3" t="s">
        <v>65</v>
      </c>
      <c r="G590" s="3">
        <v>2</v>
      </c>
      <c r="H590" s="3">
        <v>30</v>
      </c>
      <c r="I590" s="3" t="s">
        <v>737</v>
      </c>
    </row>
    <row r="591" spans="1:9" ht="38.25" x14ac:dyDescent="0.2">
      <c r="A591" s="1">
        <f t="shared" si="9"/>
        <v>-6522.163333333333</v>
      </c>
      <c r="B591" s="1">
        <v>210</v>
      </c>
      <c r="C591" s="2">
        <v>41039</v>
      </c>
      <c r="D591" s="3" t="s">
        <v>682</v>
      </c>
      <c r="E591" s="3" t="s">
        <v>738</v>
      </c>
      <c r="F591" s="3" t="s">
        <v>739</v>
      </c>
      <c r="G591" s="3">
        <v>1</v>
      </c>
      <c r="H591" s="3">
        <v>27</v>
      </c>
      <c r="I591" s="3" t="s">
        <v>740</v>
      </c>
    </row>
    <row r="592" spans="1:9" ht="51" x14ac:dyDescent="0.2">
      <c r="A592" s="1">
        <f t="shared" si="9"/>
        <v>-6527.163333333333</v>
      </c>
      <c r="B592" s="1">
        <v>-5</v>
      </c>
      <c r="C592" s="2">
        <v>41050</v>
      </c>
      <c r="D592" s="3" t="s">
        <v>682</v>
      </c>
      <c r="E592" s="3" t="s">
        <v>741</v>
      </c>
      <c r="F592" s="3" t="s">
        <v>742</v>
      </c>
      <c r="G592" s="3">
        <v>1</v>
      </c>
      <c r="H592" s="3">
        <v>0</v>
      </c>
      <c r="I592" s="3" t="s">
        <v>743</v>
      </c>
    </row>
    <row r="593" spans="1:9" ht="51" x14ac:dyDescent="0.2">
      <c r="A593" s="1">
        <f t="shared" si="9"/>
        <v>-6326.163333333333</v>
      </c>
      <c r="B593" s="1">
        <v>201</v>
      </c>
      <c r="C593" s="2">
        <v>41050</v>
      </c>
      <c r="D593" s="3" t="s">
        <v>682</v>
      </c>
      <c r="E593" s="3" t="s">
        <v>84</v>
      </c>
      <c r="F593" s="3" t="s">
        <v>742</v>
      </c>
      <c r="G593" s="3">
        <v>5</v>
      </c>
      <c r="H593" s="3">
        <v>39</v>
      </c>
      <c r="I593" s="3" t="s">
        <v>744</v>
      </c>
    </row>
    <row r="594" spans="1:9" ht="102" x14ac:dyDescent="0.2">
      <c r="A594" s="1">
        <f t="shared" si="9"/>
        <v>-6826.163333333333</v>
      </c>
      <c r="B594" s="1">
        <v>-500</v>
      </c>
      <c r="C594" s="2">
        <v>41055</v>
      </c>
      <c r="D594" s="3" t="s">
        <v>682</v>
      </c>
      <c r="E594" s="3" t="s">
        <v>84</v>
      </c>
      <c r="F594" s="3" t="s">
        <v>731</v>
      </c>
      <c r="G594" s="3">
        <v>0</v>
      </c>
      <c r="H594" s="3">
        <v>53</v>
      </c>
      <c r="I594" s="3" t="s">
        <v>745</v>
      </c>
    </row>
    <row r="595" spans="1:9" ht="25.5" x14ac:dyDescent="0.2">
      <c r="A595" s="1">
        <f t="shared" si="9"/>
        <v>-6886.163333333333</v>
      </c>
      <c r="B595" s="1">
        <v>-60</v>
      </c>
      <c r="C595" s="2">
        <v>41057</v>
      </c>
      <c r="D595" s="3" t="s">
        <v>682</v>
      </c>
      <c r="E595" s="3" t="s">
        <v>746</v>
      </c>
      <c r="F595" s="3" t="s">
        <v>548</v>
      </c>
      <c r="G595" s="3">
        <v>2</v>
      </c>
      <c r="H595" s="3">
        <v>8</v>
      </c>
      <c r="I595" s="3" t="s">
        <v>747</v>
      </c>
    </row>
    <row r="596" spans="1:9" ht="38.25" x14ac:dyDescent="0.2">
      <c r="A596" s="1">
        <f t="shared" si="9"/>
        <v>-7086.163333333333</v>
      </c>
      <c r="B596" s="1">
        <v>-200</v>
      </c>
      <c r="C596" s="2">
        <v>41059</v>
      </c>
      <c r="D596" s="3" t="s">
        <v>682</v>
      </c>
      <c r="E596" s="3" t="s">
        <v>84</v>
      </c>
      <c r="F596" s="3" t="s">
        <v>594</v>
      </c>
      <c r="G596" s="3">
        <v>3</v>
      </c>
      <c r="H596" s="3">
        <v>20</v>
      </c>
      <c r="I596" s="3" t="s">
        <v>748</v>
      </c>
    </row>
    <row r="597" spans="1:9" ht="25.5" x14ac:dyDescent="0.2">
      <c r="A597" s="1">
        <f t="shared" si="9"/>
        <v>-6941.163333333333</v>
      </c>
      <c r="B597" s="1">
        <v>145</v>
      </c>
      <c r="C597" s="2">
        <v>41063</v>
      </c>
      <c r="D597" s="3" t="s">
        <v>682</v>
      </c>
      <c r="E597" s="3" t="s">
        <v>582</v>
      </c>
      <c r="F597" s="3" t="s">
        <v>65</v>
      </c>
      <c r="G597" s="3">
        <v>3</v>
      </c>
      <c r="H597" s="3">
        <v>22</v>
      </c>
      <c r="I597" s="3" t="s">
        <v>749</v>
      </c>
    </row>
    <row r="598" spans="1:9" ht="102" x14ac:dyDescent="0.2">
      <c r="A598" s="1">
        <f t="shared" si="9"/>
        <v>-6690.163333333333</v>
      </c>
      <c r="B598" s="1">
        <v>251</v>
      </c>
      <c r="C598" s="2">
        <v>41069</v>
      </c>
      <c r="D598" s="3" t="s">
        <v>682</v>
      </c>
      <c r="E598" s="3" t="s">
        <v>84</v>
      </c>
      <c r="F598" s="3" t="s">
        <v>750</v>
      </c>
      <c r="G598" s="3">
        <v>1</v>
      </c>
      <c r="H598" s="3">
        <v>46</v>
      </c>
      <c r="I598" s="3" t="s">
        <v>751</v>
      </c>
    </row>
    <row r="599" spans="1:9" ht="127.5" x14ac:dyDescent="0.2">
      <c r="A599" s="1">
        <f t="shared" si="9"/>
        <v>-6729.163333333333</v>
      </c>
      <c r="B599" s="1">
        <v>-39</v>
      </c>
      <c r="C599" s="2">
        <v>41069</v>
      </c>
      <c r="D599" s="3" t="s">
        <v>682</v>
      </c>
      <c r="E599" s="3" t="s">
        <v>84</v>
      </c>
      <c r="F599" s="3" t="s">
        <v>731</v>
      </c>
      <c r="G599" s="3">
        <v>4</v>
      </c>
      <c r="H599" s="3">
        <v>7</v>
      </c>
      <c r="I599" s="3" t="s">
        <v>752</v>
      </c>
    </row>
    <row r="600" spans="1:9" ht="25.5" x14ac:dyDescent="0.2">
      <c r="A600" s="1">
        <f t="shared" si="9"/>
        <v>-6649.163333333333</v>
      </c>
      <c r="B600" s="1">
        <v>80</v>
      </c>
      <c r="C600" s="2">
        <v>41070</v>
      </c>
      <c r="D600" s="3" t="s">
        <v>682</v>
      </c>
      <c r="E600" s="3" t="s">
        <v>753</v>
      </c>
      <c r="F600" s="3" t="s">
        <v>595</v>
      </c>
      <c r="G600" s="3">
        <v>3</v>
      </c>
      <c r="H600" s="3">
        <v>0</v>
      </c>
      <c r="I600" s="3" t="s">
        <v>754</v>
      </c>
    </row>
    <row r="601" spans="1:9" ht="216.75" x14ac:dyDescent="0.2">
      <c r="A601" s="1">
        <f t="shared" si="9"/>
        <v>-7049.163333333333</v>
      </c>
      <c r="B601" s="1">
        <v>-400</v>
      </c>
      <c r="C601" s="2">
        <v>41073</v>
      </c>
      <c r="D601" s="3" t="s">
        <v>682</v>
      </c>
      <c r="E601" s="3" t="s">
        <v>84</v>
      </c>
      <c r="F601" s="3" t="s">
        <v>594</v>
      </c>
      <c r="G601" s="3">
        <v>2</v>
      </c>
      <c r="H601" s="3">
        <v>1</v>
      </c>
      <c r="I601" s="3" t="s">
        <v>755</v>
      </c>
    </row>
    <row r="602" spans="1:9" ht="25.5" x14ac:dyDescent="0.2">
      <c r="A602" s="1">
        <f t="shared" si="9"/>
        <v>-7069.913333333333</v>
      </c>
      <c r="B602" s="1">
        <v>-20.75</v>
      </c>
      <c r="C602" s="2">
        <v>41084</v>
      </c>
      <c r="D602" s="3" t="s">
        <v>682</v>
      </c>
      <c r="E602" s="3" t="s">
        <v>756</v>
      </c>
      <c r="F602" s="3" t="s">
        <v>595</v>
      </c>
      <c r="G602" s="3">
        <v>2</v>
      </c>
      <c r="H602" s="3">
        <v>0</v>
      </c>
      <c r="I602" s="3" t="s">
        <v>757</v>
      </c>
    </row>
    <row r="603" spans="1:9" ht="25.5" x14ac:dyDescent="0.2">
      <c r="A603" s="1">
        <f t="shared" si="9"/>
        <v>-6914.913333333333</v>
      </c>
      <c r="B603" s="1">
        <v>155</v>
      </c>
      <c r="C603" s="2">
        <v>41087</v>
      </c>
      <c r="D603" s="3" t="s">
        <v>682</v>
      </c>
      <c r="E603" s="3" t="s">
        <v>558</v>
      </c>
      <c r="F603" s="3" t="s">
        <v>548</v>
      </c>
      <c r="G603" s="3">
        <v>5</v>
      </c>
      <c r="H603" s="3">
        <v>30</v>
      </c>
      <c r="I603" s="3" t="s">
        <v>758</v>
      </c>
    </row>
    <row r="604" spans="1:9" ht="25.5" x14ac:dyDescent="0.2">
      <c r="A604" s="1">
        <f t="shared" si="9"/>
        <v>-6914.913333333333</v>
      </c>
      <c r="B604" s="1">
        <v>0</v>
      </c>
      <c r="C604" s="2">
        <v>41088</v>
      </c>
      <c r="D604" s="3" t="s">
        <v>682</v>
      </c>
      <c r="E604" s="3" t="s">
        <v>759</v>
      </c>
      <c r="F604" s="3" t="s">
        <v>760</v>
      </c>
      <c r="G604" s="3">
        <v>1</v>
      </c>
      <c r="H604" s="3">
        <v>51</v>
      </c>
      <c r="I604" s="3" t="s">
        <v>761</v>
      </c>
    </row>
    <row r="605" spans="1:9" ht="25.5" x14ac:dyDescent="0.2">
      <c r="A605" s="1">
        <f t="shared" si="9"/>
        <v>-7114.913333333333</v>
      </c>
      <c r="B605" s="1">
        <v>-200</v>
      </c>
      <c r="C605" s="2">
        <v>41088</v>
      </c>
      <c r="D605" s="3" t="s">
        <v>682</v>
      </c>
      <c r="E605" s="3" t="s">
        <v>84</v>
      </c>
      <c r="F605" s="3" t="s">
        <v>760</v>
      </c>
      <c r="G605" s="3">
        <v>0</v>
      </c>
      <c r="H605" s="3">
        <v>47</v>
      </c>
      <c r="I605" s="3" t="s">
        <v>762</v>
      </c>
    </row>
    <row r="606" spans="1:9" ht="76.5" x14ac:dyDescent="0.2">
      <c r="A606" s="1">
        <f t="shared" si="9"/>
        <v>-7009.913333333333</v>
      </c>
      <c r="B606" s="1">
        <v>105</v>
      </c>
      <c r="C606" s="2">
        <v>41090</v>
      </c>
      <c r="D606" s="3" t="s">
        <v>682</v>
      </c>
      <c r="E606" s="3" t="s">
        <v>558</v>
      </c>
      <c r="F606" s="3" t="s">
        <v>548</v>
      </c>
      <c r="G606" s="3">
        <v>4</v>
      </c>
      <c r="H606" s="3">
        <v>5</v>
      </c>
      <c r="I606" s="3" t="s">
        <v>763</v>
      </c>
    </row>
    <row r="607" spans="1:9" ht="38.25" x14ac:dyDescent="0.2">
      <c r="A607" s="1">
        <f t="shared" si="9"/>
        <v>-7003.913333333333</v>
      </c>
      <c r="B607" s="1">
        <v>6</v>
      </c>
      <c r="C607" s="2">
        <v>41108</v>
      </c>
      <c r="D607" s="3" t="s">
        <v>682</v>
      </c>
      <c r="E607" s="3" t="s">
        <v>84</v>
      </c>
      <c r="F607" s="3" t="s">
        <v>725</v>
      </c>
      <c r="G607" s="3">
        <v>3</v>
      </c>
      <c r="H607" s="3">
        <v>49</v>
      </c>
      <c r="I607" s="3" t="s">
        <v>764</v>
      </c>
    </row>
    <row r="608" spans="1:9" ht="63.75" x14ac:dyDescent="0.2">
      <c r="A608" s="1">
        <f t="shared" si="9"/>
        <v>-7603.913333333333</v>
      </c>
      <c r="B608" s="1">
        <v>-600</v>
      </c>
      <c r="C608" s="2">
        <v>41111</v>
      </c>
      <c r="D608" s="3" t="s">
        <v>682</v>
      </c>
      <c r="E608" s="3" t="s">
        <v>84</v>
      </c>
      <c r="F608" s="3" t="s">
        <v>765</v>
      </c>
      <c r="G608" s="3">
        <v>4</v>
      </c>
      <c r="H608" s="3">
        <v>20</v>
      </c>
      <c r="I608" s="3" t="s">
        <v>766</v>
      </c>
    </row>
    <row r="609" spans="1:9" ht="76.5" x14ac:dyDescent="0.2">
      <c r="A609" s="1">
        <f t="shared" si="9"/>
        <v>-7470.913333333333</v>
      </c>
      <c r="B609" s="1">
        <v>133</v>
      </c>
      <c r="C609" s="2">
        <v>41115</v>
      </c>
      <c r="D609" s="3" t="s">
        <v>682</v>
      </c>
      <c r="E609" s="3" t="s">
        <v>84</v>
      </c>
      <c r="F609" s="3" t="s">
        <v>725</v>
      </c>
      <c r="G609" s="3">
        <v>2</v>
      </c>
      <c r="H609" s="3">
        <v>37</v>
      </c>
      <c r="I609" s="3" t="s">
        <v>767</v>
      </c>
    </row>
    <row r="610" spans="1:9" ht="25.5" x14ac:dyDescent="0.2">
      <c r="A610" s="1">
        <f t="shared" si="9"/>
        <v>-7470.333333333333</v>
      </c>
      <c r="B610" s="1">
        <v>0.57999999999999996</v>
      </c>
      <c r="C610" s="2">
        <v>41117</v>
      </c>
      <c r="D610" s="3" t="s">
        <v>1546</v>
      </c>
      <c r="E610" s="3" t="s">
        <v>768</v>
      </c>
      <c r="F610" s="3" t="s">
        <v>769</v>
      </c>
      <c r="G610" s="3">
        <v>9</v>
      </c>
      <c r="H610" s="3">
        <v>54</v>
      </c>
      <c r="I610" s="3" t="s">
        <v>770</v>
      </c>
    </row>
    <row r="611" spans="1:9" ht="51" x14ac:dyDescent="0.2">
      <c r="A611" s="1">
        <f t="shared" si="9"/>
        <v>-7550.333333333333</v>
      </c>
      <c r="B611" s="1">
        <v>-80</v>
      </c>
      <c r="C611" s="2">
        <v>41121</v>
      </c>
      <c r="D611" s="3" t="s">
        <v>682</v>
      </c>
      <c r="E611" s="3" t="s">
        <v>90</v>
      </c>
      <c r="F611" s="3" t="s">
        <v>771</v>
      </c>
      <c r="G611" s="3">
        <v>3</v>
      </c>
      <c r="H611" s="3">
        <v>22</v>
      </c>
      <c r="I611" s="3" t="s">
        <v>772</v>
      </c>
    </row>
    <row r="612" spans="1:9" ht="25.5" x14ac:dyDescent="0.2">
      <c r="A612" s="1">
        <f t="shared" si="9"/>
        <v>-7425.333333333333</v>
      </c>
      <c r="B612" s="1">
        <v>125</v>
      </c>
      <c r="C612" s="2">
        <v>41124</v>
      </c>
      <c r="D612" s="3" t="s">
        <v>682</v>
      </c>
      <c r="E612" s="3" t="s">
        <v>84</v>
      </c>
      <c r="F612" s="3" t="s">
        <v>773</v>
      </c>
      <c r="G612" s="3">
        <v>2</v>
      </c>
      <c r="H612" s="3">
        <v>25</v>
      </c>
      <c r="I612" s="3" t="s">
        <v>774</v>
      </c>
    </row>
    <row r="613" spans="1:9" ht="25.5" x14ac:dyDescent="0.2">
      <c r="A613" s="1">
        <f t="shared" si="9"/>
        <v>-7394.833333333333</v>
      </c>
      <c r="B613" s="1">
        <v>30.5</v>
      </c>
      <c r="C613" s="2">
        <v>41128</v>
      </c>
      <c r="D613" s="3" t="s">
        <v>682</v>
      </c>
      <c r="E613" s="3" t="s">
        <v>775</v>
      </c>
      <c r="F613" s="3" t="s">
        <v>776</v>
      </c>
      <c r="G613" s="3">
        <v>3</v>
      </c>
      <c r="H613" s="3">
        <v>0</v>
      </c>
      <c r="I613" s="3" t="s">
        <v>692</v>
      </c>
    </row>
    <row r="614" spans="1:9" ht="38.25" x14ac:dyDescent="0.2">
      <c r="A614" s="1">
        <f t="shared" si="9"/>
        <v>-7493.833333333333</v>
      </c>
      <c r="B614" s="1">
        <v>-99</v>
      </c>
      <c r="C614" s="2">
        <v>41129</v>
      </c>
      <c r="D614" s="3" t="s">
        <v>682</v>
      </c>
      <c r="E614" s="3" t="s">
        <v>84</v>
      </c>
      <c r="F614" s="3" t="s">
        <v>594</v>
      </c>
      <c r="G614" s="3">
        <v>3</v>
      </c>
      <c r="H614" s="3">
        <v>25</v>
      </c>
      <c r="I614" s="3" t="s">
        <v>777</v>
      </c>
    </row>
    <row r="615" spans="1:9" x14ac:dyDescent="0.2">
      <c r="A615" s="1">
        <f t="shared" si="9"/>
        <v>-7553.833333333333</v>
      </c>
      <c r="B615" s="1">
        <v>-60</v>
      </c>
      <c r="C615" s="2">
        <v>41131</v>
      </c>
      <c r="D615" s="3" t="s">
        <v>682</v>
      </c>
      <c r="E615" s="3" t="s">
        <v>582</v>
      </c>
      <c r="F615" s="3" t="s">
        <v>65</v>
      </c>
      <c r="G615" s="3">
        <v>2</v>
      </c>
      <c r="H615" s="3">
        <v>0</v>
      </c>
      <c r="I615" s="3" t="s">
        <v>778</v>
      </c>
    </row>
    <row r="616" spans="1:9" ht="280.5" x14ac:dyDescent="0.2">
      <c r="A616" s="1">
        <f t="shared" si="9"/>
        <v>-7444.833333333333</v>
      </c>
      <c r="B616" s="1">
        <v>109</v>
      </c>
      <c r="C616" s="2">
        <v>41132</v>
      </c>
      <c r="D616" s="3" t="s">
        <v>682</v>
      </c>
      <c r="E616" s="3" t="s">
        <v>84</v>
      </c>
      <c r="F616" s="3" t="s">
        <v>731</v>
      </c>
      <c r="G616" s="3">
        <v>4</v>
      </c>
      <c r="H616" s="3">
        <v>1</v>
      </c>
      <c r="I616" s="3" t="s">
        <v>779</v>
      </c>
    </row>
    <row r="617" spans="1:9" ht="63.75" x14ac:dyDescent="0.2">
      <c r="A617" s="1">
        <f t="shared" si="9"/>
        <v>-7121.833333333333</v>
      </c>
      <c r="B617" s="1">
        <v>323</v>
      </c>
      <c r="C617" s="2">
        <v>41133</v>
      </c>
      <c r="D617" s="3" t="s">
        <v>682</v>
      </c>
      <c r="E617" s="3" t="s">
        <v>780</v>
      </c>
      <c r="F617" s="3" t="s">
        <v>731</v>
      </c>
      <c r="G617" s="3">
        <v>1</v>
      </c>
      <c r="H617" s="3">
        <v>56</v>
      </c>
      <c r="I617" s="3" t="s">
        <v>781</v>
      </c>
    </row>
    <row r="618" spans="1:9" ht="63.75" x14ac:dyDescent="0.2">
      <c r="A618" s="1">
        <f t="shared" si="9"/>
        <v>-6995.833333333333</v>
      </c>
      <c r="B618" s="1">
        <v>126</v>
      </c>
      <c r="C618" s="2">
        <v>41138</v>
      </c>
      <c r="D618" s="3" t="s">
        <v>682</v>
      </c>
      <c r="E618" s="3" t="s">
        <v>780</v>
      </c>
      <c r="F618" s="3" t="s">
        <v>731</v>
      </c>
      <c r="G618" s="3">
        <v>4</v>
      </c>
      <c r="H618" s="3">
        <v>31</v>
      </c>
      <c r="I618" s="3" t="s">
        <v>782</v>
      </c>
    </row>
    <row r="619" spans="1:9" ht="38.25" x14ac:dyDescent="0.2">
      <c r="A619" s="1">
        <f t="shared" si="9"/>
        <v>-7295.833333333333</v>
      </c>
      <c r="B619" s="1">
        <v>-300</v>
      </c>
      <c r="C619" s="2">
        <v>41141</v>
      </c>
      <c r="D619" s="3" t="s">
        <v>682</v>
      </c>
      <c r="E619" s="3" t="s">
        <v>84</v>
      </c>
      <c r="F619" s="3" t="s">
        <v>725</v>
      </c>
      <c r="G619" s="3">
        <v>1</v>
      </c>
      <c r="H619" s="3">
        <v>19</v>
      </c>
      <c r="I619" s="3" t="s">
        <v>783</v>
      </c>
    </row>
    <row r="620" spans="1:9" ht="153" x14ac:dyDescent="0.2">
      <c r="A620" s="1">
        <f t="shared" si="9"/>
        <v>-7225.833333333333</v>
      </c>
      <c r="B620" s="1">
        <v>70</v>
      </c>
      <c r="C620" s="2">
        <v>41145</v>
      </c>
      <c r="D620" s="3" t="s">
        <v>682</v>
      </c>
      <c r="E620" s="3" t="s">
        <v>780</v>
      </c>
      <c r="F620" s="3" t="s">
        <v>731</v>
      </c>
      <c r="G620" s="3">
        <v>2</v>
      </c>
      <c r="H620" s="3">
        <v>17</v>
      </c>
      <c r="I620" s="3" t="s">
        <v>784</v>
      </c>
    </row>
    <row r="621" spans="1:9" ht="102" x14ac:dyDescent="0.2">
      <c r="A621" s="1">
        <f t="shared" si="9"/>
        <v>-7062.833333333333</v>
      </c>
      <c r="B621" s="1">
        <v>163</v>
      </c>
      <c r="C621" s="2">
        <v>41150</v>
      </c>
      <c r="D621" s="3" t="s">
        <v>682</v>
      </c>
      <c r="E621" s="3" t="s">
        <v>84</v>
      </c>
      <c r="F621" s="3" t="s">
        <v>725</v>
      </c>
      <c r="G621" s="3">
        <v>3</v>
      </c>
      <c r="H621" s="3">
        <v>43</v>
      </c>
      <c r="I621" s="3" t="s">
        <v>785</v>
      </c>
    </row>
    <row r="622" spans="1:9" ht="25.5" x14ac:dyDescent="0.2">
      <c r="A622" s="1">
        <f t="shared" si="9"/>
        <v>-7082.833333333333</v>
      </c>
      <c r="B622" s="1">
        <v>-20</v>
      </c>
      <c r="C622" s="2">
        <v>41154</v>
      </c>
      <c r="D622" s="3" t="s">
        <v>682</v>
      </c>
      <c r="E622" s="3" t="s">
        <v>558</v>
      </c>
      <c r="F622" s="3" t="s">
        <v>548</v>
      </c>
      <c r="G622" s="3">
        <v>7</v>
      </c>
      <c r="H622" s="3">
        <v>30</v>
      </c>
      <c r="I622" s="3" t="s">
        <v>786</v>
      </c>
    </row>
    <row r="623" spans="1:9" ht="63.75" x14ac:dyDescent="0.2">
      <c r="A623" s="1">
        <f t="shared" si="9"/>
        <v>-7264.833333333333</v>
      </c>
      <c r="B623" s="1">
        <v>-182</v>
      </c>
      <c r="C623" s="2">
        <v>41156</v>
      </c>
      <c r="D623" s="3" t="s">
        <v>682</v>
      </c>
      <c r="E623" s="3" t="s">
        <v>84</v>
      </c>
      <c r="F623" s="3" t="s">
        <v>594</v>
      </c>
      <c r="G623" s="3">
        <v>4</v>
      </c>
      <c r="H623" s="3">
        <v>10</v>
      </c>
      <c r="I623" s="3" t="s">
        <v>787</v>
      </c>
    </row>
    <row r="624" spans="1:9" ht="51" x14ac:dyDescent="0.2">
      <c r="A624" s="1">
        <f t="shared" si="9"/>
        <v>-7519.833333333333</v>
      </c>
      <c r="B624" s="1">
        <v>-255</v>
      </c>
      <c r="C624" s="2">
        <v>41163</v>
      </c>
      <c r="D624" s="3" t="s">
        <v>682</v>
      </c>
      <c r="E624" s="3" t="s">
        <v>84</v>
      </c>
      <c r="F624" s="3" t="s">
        <v>725</v>
      </c>
      <c r="G624" s="3">
        <v>2</v>
      </c>
      <c r="H624" s="3">
        <v>49</v>
      </c>
      <c r="I624" s="3" t="s">
        <v>788</v>
      </c>
    </row>
    <row r="625" spans="1:9" ht="76.5" x14ac:dyDescent="0.2">
      <c r="A625" s="1">
        <f t="shared" si="9"/>
        <v>-7919.833333333333</v>
      </c>
      <c r="B625" s="1">
        <v>-400</v>
      </c>
      <c r="C625" s="2">
        <v>41167</v>
      </c>
      <c r="D625" s="3" t="s">
        <v>682</v>
      </c>
      <c r="E625" s="3" t="s">
        <v>90</v>
      </c>
      <c r="F625" s="3" t="s">
        <v>771</v>
      </c>
      <c r="G625" s="3">
        <v>4</v>
      </c>
      <c r="H625" s="3">
        <v>0</v>
      </c>
      <c r="I625" s="3" t="s">
        <v>789</v>
      </c>
    </row>
    <row r="626" spans="1:9" ht="63.75" x14ac:dyDescent="0.2">
      <c r="A626" s="1">
        <f t="shared" si="9"/>
        <v>-8095.833333333333</v>
      </c>
      <c r="B626" s="1">
        <v>-176</v>
      </c>
      <c r="C626" s="2">
        <v>41168</v>
      </c>
      <c r="D626" s="3" t="s">
        <v>682</v>
      </c>
      <c r="E626" s="3" t="s">
        <v>90</v>
      </c>
      <c r="F626" s="3" t="s">
        <v>771</v>
      </c>
      <c r="G626" s="3">
        <v>1</v>
      </c>
      <c r="H626" s="3">
        <v>9</v>
      </c>
      <c r="I626" s="3" t="s">
        <v>790</v>
      </c>
    </row>
    <row r="627" spans="1:9" ht="76.5" x14ac:dyDescent="0.2">
      <c r="A627" s="1">
        <f t="shared" si="9"/>
        <v>-6791.833333333333</v>
      </c>
      <c r="B627" s="1">
        <v>1304</v>
      </c>
      <c r="C627" s="2">
        <v>41173</v>
      </c>
      <c r="D627" s="3" t="s">
        <v>682</v>
      </c>
      <c r="E627" s="3" t="s">
        <v>92</v>
      </c>
      <c r="F627" s="3" t="s">
        <v>791</v>
      </c>
      <c r="G627" s="3">
        <v>3</v>
      </c>
      <c r="H627" s="3">
        <v>55</v>
      </c>
      <c r="I627" s="3" t="s">
        <v>792</v>
      </c>
    </row>
    <row r="628" spans="1:9" ht="25.5" x14ac:dyDescent="0.2">
      <c r="A628" s="1">
        <f t="shared" si="9"/>
        <v>-6851.833333333333</v>
      </c>
      <c r="B628" s="1">
        <v>-60</v>
      </c>
      <c r="C628" s="2">
        <v>41174</v>
      </c>
      <c r="D628" s="3" t="s">
        <v>682</v>
      </c>
      <c r="E628" s="3" t="s">
        <v>558</v>
      </c>
      <c r="F628" s="3" t="s">
        <v>548</v>
      </c>
      <c r="G628" s="3">
        <v>5</v>
      </c>
      <c r="H628" s="3">
        <v>0</v>
      </c>
      <c r="I628" s="3" t="s">
        <v>793</v>
      </c>
    </row>
    <row r="629" spans="1:9" ht="89.25" x14ac:dyDescent="0.2">
      <c r="A629" s="1">
        <f t="shared" si="9"/>
        <v>-6931.833333333333</v>
      </c>
      <c r="B629" s="1">
        <v>-80</v>
      </c>
      <c r="C629" s="2">
        <v>41181</v>
      </c>
      <c r="D629" s="3" t="s">
        <v>682</v>
      </c>
      <c r="E629" s="3" t="s">
        <v>794</v>
      </c>
      <c r="F629" s="3" t="s">
        <v>597</v>
      </c>
      <c r="G629" s="3">
        <v>6</v>
      </c>
      <c r="H629" s="3">
        <v>36</v>
      </c>
      <c r="I629" s="3" t="s">
        <v>795</v>
      </c>
    </row>
    <row r="630" spans="1:9" ht="38.25" x14ac:dyDescent="0.2">
      <c r="A630" s="1">
        <f t="shared" si="9"/>
        <v>-6906.833333333333</v>
      </c>
      <c r="B630" s="1">
        <v>25</v>
      </c>
      <c r="C630" s="2">
        <v>41187</v>
      </c>
      <c r="D630" s="3" t="s">
        <v>682</v>
      </c>
      <c r="E630" s="3" t="s">
        <v>84</v>
      </c>
      <c r="F630" s="3" t="s">
        <v>553</v>
      </c>
      <c r="G630" s="3">
        <v>3</v>
      </c>
      <c r="H630" s="3">
        <v>27</v>
      </c>
      <c r="I630" s="3" t="s">
        <v>796</v>
      </c>
    </row>
    <row r="631" spans="1:9" ht="38.25" x14ac:dyDescent="0.2">
      <c r="A631" s="1">
        <f t="shared" si="9"/>
        <v>-7371.833333333333</v>
      </c>
      <c r="B631" s="1">
        <v>-465</v>
      </c>
      <c r="C631" s="2">
        <v>41196</v>
      </c>
      <c r="D631" s="3" t="s">
        <v>682</v>
      </c>
      <c r="E631" s="3" t="s">
        <v>797</v>
      </c>
      <c r="F631" s="3" t="s">
        <v>553</v>
      </c>
      <c r="G631" s="3">
        <v>5</v>
      </c>
      <c r="H631" s="3">
        <v>1</v>
      </c>
      <c r="I631" s="3" t="s">
        <v>798</v>
      </c>
    </row>
    <row r="632" spans="1:9" ht="51" x14ac:dyDescent="0.2">
      <c r="A632" s="1">
        <f t="shared" si="9"/>
        <v>-7736.833333333333</v>
      </c>
      <c r="B632" s="1">
        <v>-365</v>
      </c>
      <c r="C632" s="2">
        <v>41198</v>
      </c>
      <c r="D632" s="3" t="s">
        <v>682</v>
      </c>
      <c r="E632" s="3" t="s">
        <v>799</v>
      </c>
      <c r="F632" s="3" t="s">
        <v>553</v>
      </c>
      <c r="G632" s="3">
        <v>5</v>
      </c>
      <c r="H632" s="3">
        <v>30</v>
      </c>
      <c r="I632" s="3" t="s">
        <v>800</v>
      </c>
    </row>
    <row r="633" spans="1:9" ht="51" x14ac:dyDescent="0.2">
      <c r="A633" s="1">
        <f t="shared" si="9"/>
        <v>-7750.833333333333</v>
      </c>
      <c r="B633" s="1">
        <v>-14</v>
      </c>
      <c r="C633" s="2">
        <v>41203</v>
      </c>
      <c r="D633" s="3" t="s">
        <v>682</v>
      </c>
      <c r="E633" s="3" t="s">
        <v>801</v>
      </c>
      <c r="F633" s="3" t="s">
        <v>802</v>
      </c>
      <c r="G633" s="3">
        <v>3</v>
      </c>
      <c r="H633" s="3">
        <v>0</v>
      </c>
      <c r="I633" s="3" t="s">
        <v>136</v>
      </c>
    </row>
    <row r="634" spans="1:9" ht="51" x14ac:dyDescent="0.2">
      <c r="A634" s="1">
        <f t="shared" si="9"/>
        <v>-7590.833333333333</v>
      </c>
      <c r="B634" s="1">
        <v>160</v>
      </c>
      <c r="C634" s="2">
        <v>41216</v>
      </c>
      <c r="D634" s="3" t="s">
        <v>682</v>
      </c>
      <c r="E634" s="3" t="s">
        <v>803</v>
      </c>
      <c r="F634" s="3" t="s">
        <v>597</v>
      </c>
      <c r="G634" s="3">
        <v>8</v>
      </c>
      <c r="H634" s="3">
        <v>40</v>
      </c>
      <c r="I634" s="3" t="s">
        <v>804</v>
      </c>
    </row>
    <row r="635" spans="1:9" ht="63.75" x14ac:dyDescent="0.2">
      <c r="A635" s="1">
        <f t="shared" si="9"/>
        <v>-7995.833333333333</v>
      </c>
      <c r="B635" s="1">
        <v>-405</v>
      </c>
      <c r="C635" s="2">
        <v>41229</v>
      </c>
      <c r="D635" s="3" t="s">
        <v>682</v>
      </c>
      <c r="E635" s="3" t="s">
        <v>92</v>
      </c>
      <c r="F635" s="3" t="s">
        <v>791</v>
      </c>
      <c r="G635" s="3">
        <v>4</v>
      </c>
      <c r="H635" s="3">
        <v>0</v>
      </c>
      <c r="I635" s="3" t="s">
        <v>805</v>
      </c>
    </row>
    <row r="636" spans="1:9" ht="102" x14ac:dyDescent="0.2">
      <c r="A636" s="1">
        <f t="shared" si="9"/>
        <v>-8090.833333333333</v>
      </c>
      <c r="B636" s="1">
        <v>-95</v>
      </c>
      <c r="C636" s="2">
        <v>41230</v>
      </c>
      <c r="D636" s="3" t="s">
        <v>682</v>
      </c>
      <c r="E636" s="3" t="s">
        <v>84</v>
      </c>
      <c r="F636" s="3" t="s">
        <v>553</v>
      </c>
      <c r="G636" s="3">
        <v>4</v>
      </c>
      <c r="H636" s="3">
        <v>0</v>
      </c>
      <c r="I636" s="3" t="s">
        <v>806</v>
      </c>
    </row>
    <row r="637" spans="1:9" ht="76.5" x14ac:dyDescent="0.2">
      <c r="A637" s="1">
        <f t="shared" si="9"/>
        <v>-7931.833333333333</v>
      </c>
      <c r="B637" s="1">
        <v>159</v>
      </c>
      <c r="C637" s="2">
        <v>41236</v>
      </c>
      <c r="D637" s="3" t="s">
        <v>682</v>
      </c>
      <c r="E637" s="3" t="s">
        <v>84</v>
      </c>
      <c r="F637" s="3" t="s">
        <v>615</v>
      </c>
      <c r="G637" s="3">
        <v>3</v>
      </c>
      <c r="H637" s="3">
        <v>15</v>
      </c>
      <c r="I637" s="3" t="s">
        <v>807</v>
      </c>
    </row>
    <row r="638" spans="1:9" ht="25.5" x14ac:dyDescent="0.2">
      <c r="A638" s="1">
        <f t="shared" si="9"/>
        <v>-7913.833333333333</v>
      </c>
      <c r="B638" s="1">
        <v>18</v>
      </c>
      <c r="C638" s="2">
        <v>41237</v>
      </c>
      <c r="D638" s="3" t="s">
        <v>682</v>
      </c>
      <c r="E638" s="3" t="s">
        <v>558</v>
      </c>
      <c r="F638" s="3" t="s">
        <v>548</v>
      </c>
      <c r="G638" s="3">
        <v>9</v>
      </c>
      <c r="H638" s="3">
        <v>27</v>
      </c>
      <c r="I638" s="3" t="s">
        <v>136</v>
      </c>
    </row>
    <row r="639" spans="1:9" ht="76.5" x14ac:dyDescent="0.2">
      <c r="A639" s="1">
        <f t="shared" si="9"/>
        <v>-8252.8333333333321</v>
      </c>
      <c r="B639" s="1">
        <v>-339</v>
      </c>
      <c r="C639" s="2">
        <v>41244</v>
      </c>
      <c r="D639" s="3" t="s">
        <v>682</v>
      </c>
      <c r="E639" s="3" t="s">
        <v>84</v>
      </c>
      <c r="F639" s="3" t="s">
        <v>553</v>
      </c>
      <c r="G639" s="3">
        <v>6</v>
      </c>
      <c r="H639" s="3">
        <v>3</v>
      </c>
      <c r="I639" s="3" t="s">
        <v>808</v>
      </c>
    </row>
    <row r="640" spans="1:9" ht="38.25" x14ac:dyDescent="0.2">
      <c r="A640" s="1">
        <f t="shared" si="9"/>
        <v>-8304.8333333333321</v>
      </c>
      <c r="B640" s="1">
        <v>-52</v>
      </c>
      <c r="C640" s="2">
        <v>41257</v>
      </c>
      <c r="D640" s="3" t="s">
        <v>682</v>
      </c>
      <c r="E640" s="3" t="s">
        <v>809</v>
      </c>
      <c r="F640" s="3" t="s">
        <v>810</v>
      </c>
      <c r="G640" s="3">
        <v>4</v>
      </c>
      <c r="H640" s="3">
        <v>15</v>
      </c>
      <c r="I640" s="3" t="s">
        <v>811</v>
      </c>
    </row>
    <row r="641" spans="1:9" ht="38.25" x14ac:dyDescent="0.2">
      <c r="A641" s="1">
        <f t="shared" si="9"/>
        <v>-8288.8333333333321</v>
      </c>
      <c r="B641" s="1">
        <v>16</v>
      </c>
      <c r="C641" s="2">
        <v>41258</v>
      </c>
      <c r="D641" s="3" t="s">
        <v>682</v>
      </c>
      <c r="E641" s="3" t="s">
        <v>558</v>
      </c>
      <c r="F641" s="3" t="s">
        <v>548</v>
      </c>
      <c r="G641" s="3">
        <v>10</v>
      </c>
      <c r="H641" s="3">
        <v>15</v>
      </c>
      <c r="I641" s="3" t="s">
        <v>812</v>
      </c>
    </row>
    <row r="642" spans="1:9" ht="216.75" x14ac:dyDescent="0.2">
      <c r="A642" s="1">
        <f t="shared" si="9"/>
        <v>-7788.8333333333321</v>
      </c>
      <c r="B642" s="1">
        <v>500</v>
      </c>
      <c r="C642" s="2">
        <v>41271</v>
      </c>
      <c r="D642" s="3" t="s">
        <v>682</v>
      </c>
      <c r="E642" s="3" t="s">
        <v>558</v>
      </c>
      <c r="F642" s="3" t="s">
        <v>548</v>
      </c>
      <c r="G642" s="3">
        <v>10</v>
      </c>
      <c r="H642" s="3">
        <v>2</v>
      </c>
      <c r="I642" s="3" t="s">
        <v>813</v>
      </c>
    </row>
    <row r="643" spans="1:9" ht="102" x14ac:dyDescent="0.2">
      <c r="A643" s="1">
        <f t="shared" ref="A643:A706" si="10">A642+B643</f>
        <v>-7780.8333333333321</v>
      </c>
      <c r="B643" s="1">
        <v>8</v>
      </c>
      <c r="C643" s="2">
        <v>41278</v>
      </c>
      <c r="D643" s="2" t="s">
        <v>4</v>
      </c>
      <c r="E643" s="3" t="s">
        <v>84</v>
      </c>
      <c r="F643" s="3" t="s">
        <v>553</v>
      </c>
      <c r="G643" s="4">
        <v>5</v>
      </c>
      <c r="H643" s="4">
        <v>30</v>
      </c>
      <c r="I643" s="3" t="s">
        <v>620</v>
      </c>
    </row>
    <row r="644" spans="1:9" ht="25.5" x14ac:dyDescent="0.2">
      <c r="A644" s="1">
        <f t="shared" si="10"/>
        <v>-7762.5833333333321</v>
      </c>
      <c r="B644" s="1">
        <v>18.25</v>
      </c>
      <c r="C644" s="2">
        <v>41286</v>
      </c>
      <c r="D644" s="2" t="s">
        <v>4</v>
      </c>
      <c r="E644" s="3" t="s">
        <v>582</v>
      </c>
      <c r="F644" s="3" t="s">
        <v>65</v>
      </c>
      <c r="G644" s="4">
        <v>2</v>
      </c>
      <c r="H644" s="4">
        <v>45</v>
      </c>
      <c r="I644" s="3" t="s">
        <v>621</v>
      </c>
    </row>
    <row r="645" spans="1:9" ht="76.5" x14ac:dyDescent="0.2">
      <c r="A645" s="1">
        <f t="shared" si="10"/>
        <v>-7799.5833333333321</v>
      </c>
      <c r="B645" s="1">
        <v>-37</v>
      </c>
      <c r="C645" s="2">
        <v>41300</v>
      </c>
      <c r="D645" s="2" t="s">
        <v>4</v>
      </c>
      <c r="E645" s="3" t="s">
        <v>558</v>
      </c>
      <c r="F645" s="3" t="s">
        <v>548</v>
      </c>
      <c r="G645" s="4">
        <v>8</v>
      </c>
      <c r="H645" s="4">
        <v>27</v>
      </c>
      <c r="I645" s="3" t="s">
        <v>622</v>
      </c>
    </row>
    <row r="646" spans="1:9" ht="89.25" x14ac:dyDescent="0.2">
      <c r="A646" s="1">
        <f t="shared" si="10"/>
        <v>-7635.5833333333321</v>
      </c>
      <c r="B646" s="1">
        <v>164</v>
      </c>
      <c r="C646" s="2">
        <v>41304</v>
      </c>
      <c r="D646" s="2" t="s">
        <v>4</v>
      </c>
      <c r="E646" s="3" t="s">
        <v>583</v>
      </c>
      <c r="F646" s="3" t="s">
        <v>594</v>
      </c>
      <c r="G646" s="4">
        <v>4</v>
      </c>
      <c r="H646" s="4">
        <v>32</v>
      </c>
      <c r="I646" s="3" t="s">
        <v>623</v>
      </c>
    </row>
    <row r="647" spans="1:9" ht="38.25" x14ac:dyDescent="0.2">
      <c r="A647" s="1">
        <f t="shared" si="10"/>
        <v>-7635.5833333333321</v>
      </c>
      <c r="B647" s="1">
        <v>0</v>
      </c>
      <c r="C647" s="2">
        <v>41308</v>
      </c>
      <c r="D647" s="3" t="s">
        <v>581</v>
      </c>
      <c r="E647" s="3" t="s">
        <v>581</v>
      </c>
      <c r="F647" s="3" t="s">
        <v>569</v>
      </c>
      <c r="G647" s="4"/>
      <c r="H647" s="4"/>
      <c r="I647" s="3" t="s">
        <v>570</v>
      </c>
    </row>
    <row r="648" spans="1:9" ht="63.75" x14ac:dyDescent="0.2">
      <c r="A648" s="1">
        <f t="shared" si="10"/>
        <v>-7635.5833333333321</v>
      </c>
      <c r="B648" s="1">
        <v>0</v>
      </c>
      <c r="C648" s="2">
        <v>41315</v>
      </c>
      <c r="D648" s="3" t="s">
        <v>4</v>
      </c>
      <c r="E648" s="3" t="s">
        <v>84</v>
      </c>
      <c r="F648" s="3" t="s">
        <v>553</v>
      </c>
      <c r="G648" s="4">
        <v>3</v>
      </c>
      <c r="H648" s="4">
        <v>6</v>
      </c>
      <c r="I648" s="3" t="s">
        <v>624</v>
      </c>
    </row>
    <row r="649" spans="1:9" x14ac:dyDescent="0.2">
      <c r="A649" s="1">
        <f t="shared" si="10"/>
        <v>-7554.0833333333321</v>
      </c>
      <c r="B649" s="1">
        <v>81.5</v>
      </c>
      <c r="C649" s="2">
        <v>41321</v>
      </c>
      <c r="D649" s="3" t="s">
        <v>4</v>
      </c>
      <c r="E649" s="3" t="s">
        <v>584</v>
      </c>
      <c r="F649" s="3" t="s">
        <v>595</v>
      </c>
      <c r="G649" s="4">
        <v>4</v>
      </c>
      <c r="H649" s="4">
        <v>15</v>
      </c>
      <c r="I649" s="3" t="s">
        <v>625</v>
      </c>
    </row>
    <row r="650" spans="1:9" ht="140.25" x14ac:dyDescent="0.2">
      <c r="A650" s="1">
        <f t="shared" si="10"/>
        <v>-7401.0833333333321</v>
      </c>
      <c r="B650" s="1">
        <v>153</v>
      </c>
      <c r="C650" s="2">
        <v>41323</v>
      </c>
      <c r="D650" s="3" t="s">
        <v>4</v>
      </c>
      <c r="E650" s="3" t="s">
        <v>559</v>
      </c>
      <c r="F650" s="3" t="s">
        <v>549</v>
      </c>
      <c r="G650" s="4">
        <v>2</v>
      </c>
      <c r="H650" s="4">
        <v>48</v>
      </c>
      <c r="I650" s="3" t="s">
        <v>626</v>
      </c>
    </row>
    <row r="651" spans="1:9" ht="38.25" x14ac:dyDescent="0.2">
      <c r="A651" s="1">
        <f t="shared" si="10"/>
        <v>-7413.5833333333321</v>
      </c>
      <c r="B651" s="1">
        <v>-12.5</v>
      </c>
      <c r="C651" s="2">
        <v>41335</v>
      </c>
      <c r="D651" s="3" t="s">
        <v>4</v>
      </c>
      <c r="E651" s="3" t="s">
        <v>558</v>
      </c>
      <c r="F651" s="3" t="s">
        <v>596</v>
      </c>
      <c r="G651" s="4">
        <v>6</v>
      </c>
      <c r="H651" s="4">
        <v>0</v>
      </c>
      <c r="I651" s="3" t="s">
        <v>627</v>
      </c>
    </row>
    <row r="652" spans="1:9" ht="38.25" x14ac:dyDescent="0.2">
      <c r="A652" s="1">
        <f t="shared" si="10"/>
        <v>-7353.5833333333321</v>
      </c>
      <c r="B652" s="1">
        <v>60</v>
      </c>
      <c r="C652" s="2">
        <v>41342</v>
      </c>
      <c r="D652" s="3" t="s">
        <v>4</v>
      </c>
      <c r="E652" s="3" t="s">
        <v>585</v>
      </c>
      <c r="F652" s="3" t="s">
        <v>597</v>
      </c>
      <c r="G652" s="4">
        <v>5</v>
      </c>
      <c r="H652" s="4">
        <v>57</v>
      </c>
      <c r="I652" s="3" t="s">
        <v>628</v>
      </c>
    </row>
    <row r="653" spans="1:9" ht="89.25" x14ac:dyDescent="0.2">
      <c r="A653" s="1">
        <f t="shared" si="10"/>
        <v>-7251.5833333333321</v>
      </c>
      <c r="B653" s="1">
        <v>102</v>
      </c>
      <c r="C653" s="2">
        <v>41349</v>
      </c>
      <c r="D653" s="3" t="s">
        <v>4</v>
      </c>
      <c r="E653" s="3" t="s">
        <v>84</v>
      </c>
      <c r="F653" s="3" t="s">
        <v>553</v>
      </c>
      <c r="G653" s="4">
        <v>4</v>
      </c>
      <c r="H653" s="4">
        <v>19</v>
      </c>
      <c r="I653" s="3" t="s">
        <v>629</v>
      </c>
    </row>
    <row r="654" spans="1:9" ht="76.5" x14ac:dyDescent="0.2">
      <c r="A654" s="1">
        <f t="shared" si="10"/>
        <v>-7140.5833333333321</v>
      </c>
      <c r="B654" s="1">
        <v>111</v>
      </c>
      <c r="C654" s="2">
        <v>41351</v>
      </c>
      <c r="D654" s="3" t="s">
        <v>4</v>
      </c>
      <c r="E654" s="3" t="s">
        <v>84</v>
      </c>
      <c r="F654" s="3" t="s">
        <v>598</v>
      </c>
      <c r="G654" s="4">
        <v>3</v>
      </c>
      <c r="H654" s="4">
        <v>47</v>
      </c>
      <c r="I654" s="3" t="s">
        <v>630</v>
      </c>
    </row>
    <row r="655" spans="1:9" ht="38.25" x14ac:dyDescent="0.2">
      <c r="A655" s="1">
        <f t="shared" si="10"/>
        <v>-7132.5833333333321</v>
      </c>
      <c r="B655" s="1">
        <v>8</v>
      </c>
      <c r="C655" s="2">
        <v>40992</v>
      </c>
      <c r="D655" s="3" t="s">
        <v>4</v>
      </c>
      <c r="E655" s="3" t="s">
        <v>84</v>
      </c>
      <c r="F655" s="3" t="s">
        <v>571</v>
      </c>
      <c r="G655" s="4">
        <v>2</v>
      </c>
      <c r="H655" s="4">
        <v>49</v>
      </c>
      <c r="I655" s="3" t="s">
        <v>631</v>
      </c>
    </row>
    <row r="656" spans="1:9" ht="76.5" x14ac:dyDescent="0.2">
      <c r="A656" s="1">
        <f t="shared" si="10"/>
        <v>-7283.5833333333321</v>
      </c>
      <c r="B656" s="1">
        <v>-151</v>
      </c>
      <c r="C656" s="2">
        <v>41358</v>
      </c>
      <c r="D656" s="3" t="s">
        <v>4</v>
      </c>
      <c r="E656" s="3" t="s">
        <v>84</v>
      </c>
      <c r="F656" s="3" t="s">
        <v>572</v>
      </c>
      <c r="G656" s="4">
        <v>4</v>
      </c>
      <c r="H656" s="4">
        <v>50</v>
      </c>
      <c r="I656" s="3" t="s">
        <v>632</v>
      </c>
    </row>
    <row r="657" spans="1:9" ht="63.75" x14ac:dyDescent="0.2">
      <c r="A657" s="1">
        <f t="shared" si="10"/>
        <v>-6980.5833333333321</v>
      </c>
      <c r="B657" s="1">
        <v>303</v>
      </c>
      <c r="C657" s="2">
        <v>41360</v>
      </c>
      <c r="D657" s="3" t="s">
        <v>4</v>
      </c>
      <c r="E657" s="3" t="s">
        <v>84</v>
      </c>
      <c r="F657" s="3" t="s">
        <v>571</v>
      </c>
      <c r="G657" s="4">
        <v>4</v>
      </c>
      <c r="H657" s="4">
        <v>17</v>
      </c>
      <c r="I657" s="3" t="s">
        <v>633</v>
      </c>
    </row>
    <row r="658" spans="1:9" ht="204" x14ac:dyDescent="0.2">
      <c r="A658" s="1">
        <f t="shared" si="10"/>
        <v>-6857.5833333333321</v>
      </c>
      <c r="B658" s="1">
        <v>123</v>
      </c>
      <c r="C658" s="2">
        <v>41361</v>
      </c>
      <c r="D658" s="3" t="s">
        <v>4</v>
      </c>
      <c r="E658" s="3" t="s">
        <v>84</v>
      </c>
      <c r="F658" s="3" t="s">
        <v>571</v>
      </c>
      <c r="G658" s="4">
        <v>5</v>
      </c>
      <c r="H658" s="4">
        <v>9</v>
      </c>
      <c r="I658" s="3" t="s">
        <v>634</v>
      </c>
    </row>
    <row r="659" spans="1:9" ht="38.25" x14ac:dyDescent="0.2">
      <c r="A659" s="1">
        <f t="shared" si="10"/>
        <v>-7016.5833333333321</v>
      </c>
      <c r="B659" s="1">
        <v>-159</v>
      </c>
      <c r="C659" s="2">
        <v>41365</v>
      </c>
      <c r="D659" s="3" t="s">
        <v>4</v>
      </c>
      <c r="E659" s="3" t="s">
        <v>84</v>
      </c>
      <c r="F659" s="3" t="s">
        <v>549</v>
      </c>
      <c r="G659" s="4">
        <v>4</v>
      </c>
      <c r="H659" s="4">
        <v>2</v>
      </c>
      <c r="I659" s="3" t="s">
        <v>635</v>
      </c>
    </row>
    <row r="660" spans="1:9" ht="38.25" x14ac:dyDescent="0.2">
      <c r="A660" s="1">
        <f t="shared" si="10"/>
        <v>-6976.5833333333321</v>
      </c>
      <c r="B660" s="1">
        <v>40</v>
      </c>
      <c r="C660" s="2">
        <v>41370</v>
      </c>
      <c r="D660" s="3" t="s">
        <v>4</v>
      </c>
      <c r="E660" s="3" t="s">
        <v>558</v>
      </c>
      <c r="F660" s="3" t="s">
        <v>548</v>
      </c>
      <c r="G660" s="4">
        <v>9</v>
      </c>
      <c r="H660" s="4">
        <v>0</v>
      </c>
      <c r="I660" s="3" t="s">
        <v>636</v>
      </c>
    </row>
    <row r="661" spans="1:9" ht="25.5" x14ac:dyDescent="0.2">
      <c r="A661" s="1">
        <f t="shared" si="10"/>
        <v>-6851.8333333333321</v>
      </c>
      <c r="B661" s="1">
        <v>124.75</v>
      </c>
      <c r="C661" s="2">
        <v>41377</v>
      </c>
      <c r="D661" s="3" t="s">
        <v>4</v>
      </c>
      <c r="E661" s="3" t="s">
        <v>558</v>
      </c>
      <c r="F661" s="3" t="s">
        <v>548</v>
      </c>
      <c r="G661" s="4">
        <v>7</v>
      </c>
      <c r="H661" s="4">
        <v>30</v>
      </c>
      <c r="I661" s="3" t="s">
        <v>637</v>
      </c>
    </row>
    <row r="662" spans="1:9" ht="89.25" x14ac:dyDescent="0.2">
      <c r="A662" s="1">
        <f t="shared" si="10"/>
        <v>-7248.8333333333321</v>
      </c>
      <c r="B662" s="1">
        <v>-397</v>
      </c>
      <c r="C662" s="2">
        <v>41390</v>
      </c>
      <c r="D662" s="3" t="s">
        <v>4</v>
      </c>
      <c r="E662" s="3" t="s">
        <v>84</v>
      </c>
      <c r="F662" s="3" t="s">
        <v>553</v>
      </c>
      <c r="G662" s="4">
        <v>4</v>
      </c>
      <c r="H662" s="4">
        <v>20</v>
      </c>
      <c r="I662" s="3" t="s">
        <v>638</v>
      </c>
    </row>
    <row r="663" spans="1:9" ht="51" x14ac:dyDescent="0.2">
      <c r="A663" s="1">
        <f t="shared" si="10"/>
        <v>-7104.8333333333321</v>
      </c>
      <c r="B663" s="1">
        <v>144</v>
      </c>
      <c r="C663" s="2">
        <v>41391</v>
      </c>
      <c r="D663" s="3" t="s">
        <v>4</v>
      </c>
      <c r="E663" s="3" t="s">
        <v>84</v>
      </c>
      <c r="F663" s="3" t="s">
        <v>599</v>
      </c>
      <c r="G663" s="4">
        <v>5</v>
      </c>
      <c r="H663" s="4">
        <v>0</v>
      </c>
      <c r="I663" s="3" t="s">
        <v>639</v>
      </c>
    </row>
    <row r="664" spans="1:9" ht="63.75" x14ac:dyDescent="0.2">
      <c r="A664" s="1">
        <f t="shared" si="10"/>
        <v>-7202.8333333333321</v>
      </c>
      <c r="B664" s="1">
        <v>-98</v>
      </c>
      <c r="C664" s="2">
        <v>41395</v>
      </c>
      <c r="D664" s="3" t="s">
        <v>4</v>
      </c>
      <c r="E664" s="3" t="s">
        <v>84</v>
      </c>
      <c r="F664" s="3" t="s">
        <v>545</v>
      </c>
      <c r="G664" s="4">
        <v>2</v>
      </c>
      <c r="H664" s="4">
        <v>30</v>
      </c>
      <c r="I664" s="3" t="s">
        <v>640</v>
      </c>
    </row>
    <row r="665" spans="1:9" ht="25.5" x14ac:dyDescent="0.2">
      <c r="A665" s="1">
        <f t="shared" si="10"/>
        <v>-7165.3333333333321</v>
      </c>
      <c r="B665" s="1">
        <v>37.5</v>
      </c>
      <c r="C665" s="2">
        <v>41404</v>
      </c>
      <c r="D665" s="3" t="s">
        <v>4</v>
      </c>
      <c r="E665" s="3" t="s">
        <v>586</v>
      </c>
      <c r="F665" s="3" t="s">
        <v>600</v>
      </c>
      <c r="G665" s="4">
        <v>3</v>
      </c>
      <c r="H665" s="4">
        <v>18</v>
      </c>
      <c r="I665" s="3" t="s">
        <v>384</v>
      </c>
    </row>
    <row r="666" spans="1:9" ht="51" x14ac:dyDescent="0.2">
      <c r="A666" s="1">
        <f t="shared" si="10"/>
        <v>-7161.3333333333321</v>
      </c>
      <c r="B666" s="1">
        <v>4</v>
      </c>
      <c r="C666" s="2">
        <v>41422</v>
      </c>
      <c r="D666" s="3" t="s">
        <v>4</v>
      </c>
      <c r="E666" s="3" t="s">
        <v>84</v>
      </c>
      <c r="F666" s="3" t="s">
        <v>594</v>
      </c>
      <c r="G666" s="4">
        <v>3</v>
      </c>
      <c r="H666" s="4">
        <v>58</v>
      </c>
      <c r="I666" s="3" t="s">
        <v>641</v>
      </c>
    </row>
    <row r="667" spans="1:9" ht="38.25" x14ac:dyDescent="0.2">
      <c r="A667" s="1">
        <f t="shared" si="10"/>
        <v>-7153.3333333333321</v>
      </c>
      <c r="B667" s="1">
        <v>8</v>
      </c>
      <c r="C667" s="2">
        <v>41424</v>
      </c>
      <c r="D667" s="3" t="s">
        <v>4</v>
      </c>
      <c r="E667" s="3" t="s">
        <v>84</v>
      </c>
      <c r="F667" s="3" t="s">
        <v>545</v>
      </c>
      <c r="G667" s="4">
        <v>5</v>
      </c>
      <c r="H667" s="4">
        <v>24</v>
      </c>
      <c r="I667" s="3" t="s">
        <v>642</v>
      </c>
    </row>
    <row r="668" spans="1:9" ht="89.25" x14ac:dyDescent="0.2">
      <c r="A668" s="1">
        <f t="shared" si="10"/>
        <v>-6953.3333333333321</v>
      </c>
      <c r="B668" s="1">
        <v>200</v>
      </c>
      <c r="C668" s="2">
        <v>41425</v>
      </c>
      <c r="D668" s="3" t="s">
        <v>4</v>
      </c>
      <c r="E668" s="3" t="s">
        <v>84</v>
      </c>
      <c r="F668" s="3" t="s">
        <v>553</v>
      </c>
      <c r="G668" s="4">
        <v>3</v>
      </c>
      <c r="H668" s="4">
        <v>28</v>
      </c>
      <c r="I668" s="3" t="s">
        <v>643</v>
      </c>
    </row>
    <row r="669" spans="1:9" ht="204" x14ac:dyDescent="0.2">
      <c r="A669" s="1">
        <f t="shared" si="10"/>
        <v>-6950.3333333333321</v>
      </c>
      <c r="B669" s="1">
        <v>3</v>
      </c>
      <c r="C669" s="2">
        <v>41426</v>
      </c>
      <c r="D669" s="3" t="s">
        <v>4</v>
      </c>
      <c r="E669" s="3" t="s">
        <v>565</v>
      </c>
      <c r="F669" s="3" t="s">
        <v>553</v>
      </c>
      <c r="G669" s="4">
        <v>5</v>
      </c>
      <c r="H669" s="4">
        <v>28</v>
      </c>
      <c r="I669" s="3" t="s">
        <v>573</v>
      </c>
    </row>
    <row r="670" spans="1:9" ht="89.25" x14ac:dyDescent="0.2">
      <c r="A670" s="1">
        <f t="shared" si="10"/>
        <v>-7450.3333333333321</v>
      </c>
      <c r="B670" s="1">
        <v>-500</v>
      </c>
      <c r="C670" s="2">
        <v>41433</v>
      </c>
      <c r="D670" s="3" t="s">
        <v>4</v>
      </c>
      <c r="E670" s="3" t="s">
        <v>565</v>
      </c>
      <c r="F670" s="3" t="s">
        <v>553</v>
      </c>
      <c r="G670" s="4">
        <v>0</v>
      </c>
      <c r="H670" s="4">
        <v>21</v>
      </c>
      <c r="I670" s="3" t="s">
        <v>574</v>
      </c>
    </row>
    <row r="671" spans="1:9" ht="153" x14ac:dyDescent="0.2">
      <c r="A671" s="1">
        <f t="shared" si="10"/>
        <v>-7250.3333333333321</v>
      </c>
      <c r="B671" s="1">
        <v>200</v>
      </c>
      <c r="C671" s="2">
        <v>41442</v>
      </c>
      <c r="D671" s="3" t="s">
        <v>4</v>
      </c>
      <c r="E671" s="3" t="s">
        <v>84</v>
      </c>
      <c r="F671" s="3" t="s">
        <v>545</v>
      </c>
      <c r="G671" s="4">
        <v>3</v>
      </c>
      <c r="H671" s="4">
        <v>27</v>
      </c>
      <c r="I671" s="3" t="s">
        <v>644</v>
      </c>
    </row>
    <row r="672" spans="1:9" ht="25.5" x14ac:dyDescent="0.2">
      <c r="A672" s="1">
        <f t="shared" si="10"/>
        <v>-7190.3333333333321</v>
      </c>
      <c r="B672" s="1">
        <v>60</v>
      </c>
      <c r="C672" s="2">
        <v>41447</v>
      </c>
      <c r="D672" s="3" t="s">
        <v>4</v>
      </c>
      <c r="E672" s="3" t="s">
        <v>558</v>
      </c>
      <c r="F672" s="3" t="s">
        <v>548</v>
      </c>
      <c r="G672" s="4">
        <v>4</v>
      </c>
      <c r="H672" s="4">
        <v>15</v>
      </c>
      <c r="I672" s="3" t="s">
        <v>645</v>
      </c>
    </row>
    <row r="673" spans="1:9" ht="63.75" x14ac:dyDescent="0.2">
      <c r="A673" s="1">
        <f t="shared" si="10"/>
        <v>-7490.3333333333321</v>
      </c>
      <c r="B673" s="1">
        <v>-300</v>
      </c>
      <c r="C673" s="2">
        <v>41451</v>
      </c>
      <c r="D673" s="3" t="s">
        <v>4</v>
      </c>
      <c r="E673" s="3" t="s">
        <v>583</v>
      </c>
      <c r="F673" s="3" t="s">
        <v>601</v>
      </c>
      <c r="G673" s="4">
        <v>2</v>
      </c>
      <c r="H673" s="4">
        <v>35</v>
      </c>
      <c r="I673" s="3" t="s">
        <v>646</v>
      </c>
    </row>
    <row r="674" spans="1:9" ht="102" x14ac:dyDescent="0.2">
      <c r="A674" s="1">
        <f t="shared" si="10"/>
        <v>-7290.3333333333321</v>
      </c>
      <c r="B674" s="1">
        <v>200</v>
      </c>
      <c r="C674" s="2">
        <v>41454</v>
      </c>
      <c r="D674" s="3" t="s">
        <v>4</v>
      </c>
      <c r="E674" s="3" t="s">
        <v>84</v>
      </c>
      <c r="F674" s="3" t="s">
        <v>553</v>
      </c>
      <c r="G674" s="4">
        <v>2</v>
      </c>
      <c r="H674" s="4">
        <v>13</v>
      </c>
      <c r="I674" s="3" t="s">
        <v>647</v>
      </c>
    </row>
    <row r="675" spans="1:9" ht="102" x14ac:dyDescent="0.2">
      <c r="A675" s="1">
        <f t="shared" si="10"/>
        <v>-7633.3333333333321</v>
      </c>
      <c r="B675" s="1">
        <v>-343</v>
      </c>
      <c r="C675" s="2">
        <v>41459</v>
      </c>
      <c r="D675" s="3" t="s">
        <v>4</v>
      </c>
      <c r="E675" s="3" t="s">
        <v>84</v>
      </c>
      <c r="F675" s="3" t="s">
        <v>553</v>
      </c>
      <c r="G675" s="4">
        <v>4</v>
      </c>
      <c r="H675" s="4">
        <v>14</v>
      </c>
      <c r="I675" s="3" t="s">
        <v>648</v>
      </c>
    </row>
    <row r="676" spans="1:9" ht="63.75" x14ac:dyDescent="0.2">
      <c r="A676" s="1">
        <f t="shared" si="10"/>
        <v>-7612.3333333333321</v>
      </c>
      <c r="B676" s="1">
        <v>21</v>
      </c>
      <c r="C676" s="2">
        <v>41472</v>
      </c>
      <c r="D676" s="3" t="s">
        <v>4</v>
      </c>
      <c r="E676" s="3" t="s">
        <v>84</v>
      </c>
      <c r="F676" s="3" t="s">
        <v>602</v>
      </c>
      <c r="G676" s="4">
        <v>1</v>
      </c>
      <c r="H676" s="4">
        <v>49</v>
      </c>
      <c r="I676" s="3" t="s">
        <v>649</v>
      </c>
    </row>
    <row r="677" spans="1:9" ht="178.5" x14ac:dyDescent="0.2">
      <c r="A677" s="1">
        <f t="shared" si="10"/>
        <v>-6904.3333333333321</v>
      </c>
      <c r="B677" s="1">
        <v>708</v>
      </c>
      <c r="C677" s="2">
        <v>41475</v>
      </c>
      <c r="D677" s="3" t="s">
        <v>4</v>
      </c>
      <c r="E677" s="3" t="s">
        <v>173</v>
      </c>
      <c r="F677" s="3" t="s">
        <v>553</v>
      </c>
      <c r="G677" s="4">
        <v>6</v>
      </c>
      <c r="H677" s="4">
        <v>0</v>
      </c>
      <c r="I677" s="3" t="s">
        <v>650</v>
      </c>
    </row>
    <row r="678" spans="1:9" ht="38.25" x14ac:dyDescent="0.2">
      <c r="A678" s="1">
        <f t="shared" si="10"/>
        <v>-7204.3333333333321</v>
      </c>
      <c r="B678" s="1">
        <v>-300</v>
      </c>
      <c r="C678" s="2">
        <v>41476</v>
      </c>
      <c r="D678" s="3" t="s">
        <v>4</v>
      </c>
      <c r="E678" s="3" t="s">
        <v>565</v>
      </c>
      <c r="F678" s="3" t="s">
        <v>553</v>
      </c>
      <c r="G678" s="4">
        <v>3</v>
      </c>
      <c r="H678" s="4">
        <v>15</v>
      </c>
      <c r="I678" s="3" t="s">
        <v>575</v>
      </c>
    </row>
    <row r="679" spans="1:9" ht="191.25" x14ac:dyDescent="0.2">
      <c r="A679" s="1">
        <f t="shared" si="10"/>
        <v>-6493.3333333333321</v>
      </c>
      <c r="B679" s="1">
        <v>711</v>
      </c>
      <c r="C679" s="2">
        <v>41478</v>
      </c>
      <c r="D679" s="3" t="s">
        <v>4</v>
      </c>
      <c r="E679" s="3" t="s">
        <v>583</v>
      </c>
      <c r="F679" s="3" t="s">
        <v>594</v>
      </c>
      <c r="G679" s="4">
        <v>2</v>
      </c>
      <c r="H679" s="4">
        <v>55</v>
      </c>
      <c r="I679" s="3" t="s">
        <v>651</v>
      </c>
    </row>
    <row r="680" spans="1:9" ht="63.75" x14ac:dyDescent="0.2">
      <c r="A680" s="1">
        <f t="shared" si="10"/>
        <v>-6618.3333333333321</v>
      </c>
      <c r="B680" s="1">
        <v>-125</v>
      </c>
      <c r="C680" s="2">
        <v>41480</v>
      </c>
      <c r="D680" s="3" t="s">
        <v>4</v>
      </c>
      <c r="E680" s="3" t="s">
        <v>583</v>
      </c>
      <c r="F680" s="3" t="s">
        <v>603</v>
      </c>
      <c r="G680" s="4">
        <v>3</v>
      </c>
      <c r="H680" s="4">
        <v>30</v>
      </c>
      <c r="I680" s="3" t="s">
        <v>652</v>
      </c>
    </row>
    <row r="681" spans="1:9" ht="38.25" x14ac:dyDescent="0.2">
      <c r="A681" s="1">
        <f t="shared" si="10"/>
        <v>-6618.3333333333321</v>
      </c>
      <c r="B681" s="1">
        <v>0</v>
      </c>
      <c r="C681" s="2">
        <v>41481</v>
      </c>
      <c r="D681" s="3" t="s">
        <v>4</v>
      </c>
      <c r="E681" s="3" t="s">
        <v>587</v>
      </c>
      <c r="F681" s="3" t="s">
        <v>604</v>
      </c>
      <c r="G681" s="4">
        <v>0</v>
      </c>
      <c r="H681" s="4">
        <v>50</v>
      </c>
      <c r="I681" s="3" t="s">
        <v>653</v>
      </c>
    </row>
    <row r="682" spans="1:9" ht="38.25" x14ac:dyDescent="0.2">
      <c r="A682" s="1">
        <f t="shared" si="10"/>
        <v>-6598.3333333333321</v>
      </c>
      <c r="B682" s="1">
        <v>20</v>
      </c>
      <c r="C682" s="2">
        <v>41481</v>
      </c>
      <c r="D682" s="3" t="s">
        <v>4</v>
      </c>
      <c r="E682" s="3" t="s">
        <v>588</v>
      </c>
      <c r="F682" s="3" t="s">
        <v>605</v>
      </c>
      <c r="G682" s="4">
        <v>0</v>
      </c>
      <c r="H682" s="4">
        <v>30</v>
      </c>
      <c r="I682" s="3" t="s">
        <v>653</v>
      </c>
    </row>
    <row r="683" spans="1:9" ht="25.5" x14ac:dyDescent="0.2">
      <c r="A683" s="1">
        <f t="shared" si="10"/>
        <v>-6349.0833333333321</v>
      </c>
      <c r="B683" s="1">
        <v>249.25</v>
      </c>
      <c r="C683" s="2">
        <v>41482</v>
      </c>
      <c r="D683" s="3" t="s">
        <v>4</v>
      </c>
      <c r="E683" s="3" t="s">
        <v>558</v>
      </c>
      <c r="F683" s="3" t="s">
        <v>548</v>
      </c>
      <c r="G683" s="4">
        <v>5</v>
      </c>
      <c r="H683" s="4">
        <v>0</v>
      </c>
      <c r="I683" s="3" t="s">
        <v>654</v>
      </c>
    </row>
    <row r="684" spans="1:9" ht="114.75" x14ac:dyDescent="0.2">
      <c r="A684" s="1">
        <f t="shared" si="10"/>
        <v>-6114.0833333333321</v>
      </c>
      <c r="B684" s="1">
        <v>235</v>
      </c>
      <c r="C684" s="2">
        <v>41487</v>
      </c>
      <c r="D684" s="3" t="s">
        <v>4</v>
      </c>
      <c r="E684" s="3" t="s">
        <v>84</v>
      </c>
      <c r="F684" s="3" t="s">
        <v>553</v>
      </c>
      <c r="G684" s="4">
        <v>2</v>
      </c>
      <c r="H684" s="4">
        <v>0</v>
      </c>
      <c r="I684" s="3" t="s">
        <v>655</v>
      </c>
    </row>
    <row r="685" spans="1:9" ht="38.25" x14ac:dyDescent="0.2">
      <c r="A685" s="1">
        <f t="shared" si="10"/>
        <v>-6386.0833333333321</v>
      </c>
      <c r="B685" s="1">
        <v>-272</v>
      </c>
      <c r="C685" s="2">
        <v>41489</v>
      </c>
      <c r="D685" s="3" t="s">
        <v>4</v>
      </c>
      <c r="E685" s="3" t="s">
        <v>84</v>
      </c>
      <c r="F685" s="3" t="s">
        <v>606</v>
      </c>
      <c r="G685" s="4">
        <v>5</v>
      </c>
      <c r="H685" s="4">
        <v>17</v>
      </c>
      <c r="I685" s="3" t="s">
        <v>656</v>
      </c>
    </row>
    <row r="686" spans="1:9" ht="76.5" x14ac:dyDescent="0.2">
      <c r="A686" s="1">
        <f t="shared" si="10"/>
        <v>-6296.0833333333321</v>
      </c>
      <c r="B686" s="1">
        <v>90</v>
      </c>
      <c r="C686" s="2">
        <v>41496</v>
      </c>
      <c r="D686" s="3" t="s">
        <v>4</v>
      </c>
      <c r="E686" s="3" t="s">
        <v>84</v>
      </c>
      <c r="F686" s="3" t="s">
        <v>607</v>
      </c>
      <c r="G686" s="4">
        <v>2</v>
      </c>
      <c r="H686" s="4">
        <v>56</v>
      </c>
      <c r="I686" s="3" t="s">
        <v>657</v>
      </c>
    </row>
    <row r="687" spans="1:9" ht="102" x14ac:dyDescent="0.2">
      <c r="A687" s="1">
        <f t="shared" si="10"/>
        <v>-6393.0833333333321</v>
      </c>
      <c r="B687" s="1">
        <v>-97</v>
      </c>
      <c r="C687" s="2">
        <v>41502</v>
      </c>
      <c r="D687" s="3" t="s">
        <v>4</v>
      </c>
      <c r="E687" s="3" t="s">
        <v>90</v>
      </c>
      <c r="F687" s="3" t="s">
        <v>608</v>
      </c>
      <c r="G687" s="4">
        <v>2</v>
      </c>
      <c r="H687" s="4">
        <v>33</v>
      </c>
      <c r="I687" s="3" t="s">
        <v>658</v>
      </c>
    </row>
    <row r="688" spans="1:9" ht="102" x14ac:dyDescent="0.2">
      <c r="A688" s="1">
        <f t="shared" si="10"/>
        <v>-6518.0833333333321</v>
      </c>
      <c r="B688" s="1">
        <v>-125</v>
      </c>
      <c r="C688" s="2">
        <v>41509</v>
      </c>
      <c r="D688" s="3" t="s">
        <v>4</v>
      </c>
      <c r="E688" s="3" t="s">
        <v>609</v>
      </c>
      <c r="F688" s="3" t="s">
        <v>610</v>
      </c>
      <c r="G688" s="4">
        <v>2</v>
      </c>
      <c r="H688" s="4">
        <v>45</v>
      </c>
      <c r="I688" s="3" t="s">
        <v>659</v>
      </c>
    </row>
    <row r="689" spans="1:9" ht="89.25" x14ac:dyDescent="0.2">
      <c r="A689" s="1">
        <f t="shared" si="10"/>
        <v>-6718.0833333333321</v>
      </c>
      <c r="B689" s="1">
        <v>-200</v>
      </c>
      <c r="C689" s="2">
        <v>41509</v>
      </c>
      <c r="D689" s="3" t="s">
        <v>4</v>
      </c>
      <c r="E689" s="3" t="s">
        <v>589</v>
      </c>
      <c r="F689" s="3" t="s">
        <v>611</v>
      </c>
      <c r="G689" s="4">
        <v>3</v>
      </c>
      <c r="H689" s="4">
        <v>45</v>
      </c>
      <c r="I689" s="3" t="s">
        <v>660</v>
      </c>
    </row>
    <row r="690" spans="1:9" ht="38.25" x14ac:dyDescent="0.2">
      <c r="A690" s="1">
        <f t="shared" si="10"/>
        <v>-6594.0833333333321</v>
      </c>
      <c r="B690" s="1">
        <v>124</v>
      </c>
      <c r="C690" s="2">
        <v>41515</v>
      </c>
      <c r="D690" s="3" t="s">
        <v>4</v>
      </c>
      <c r="E690" s="3" t="s">
        <v>84</v>
      </c>
      <c r="F690" s="3" t="s">
        <v>545</v>
      </c>
      <c r="G690" s="4">
        <v>2</v>
      </c>
      <c r="H690" s="4">
        <v>47</v>
      </c>
      <c r="I690" s="3" t="s">
        <v>661</v>
      </c>
    </row>
    <row r="691" spans="1:9" ht="25.5" x14ac:dyDescent="0.2">
      <c r="A691" s="1">
        <f t="shared" si="10"/>
        <v>-6482.8333333333321</v>
      </c>
      <c r="B691" s="1">
        <v>111.25</v>
      </c>
      <c r="C691" s="2">
        <v>41517</v>
      </c>
      <c r="D691" s="3" t="s">
        <v>4</v>
      </c>
      <c r="E691" s="3" t="s">
        <v>558</v>
      </c>
      <c r="F691" s="3" t="s">
        <v>548</v>
      </c>
      <c r="G691" s="4">
        <v>7</v>
      </c>
      <c r="H691" s="4">
        <v>30</v>
      </c>
      <c r="I691" s="3" t="s">
        <v>625</v>
      </c>
    </row>
    <row r="692" spans="1:9" ht="89.25" x14ac:dyDescent="0.2">
      <c r="A692" s="1">
        <f t="shared" si="10"/>
        <v>-6522.8333333333321</v>
      </c>
      <c r="B692" s="1">
        <v>-40</v>
      </c>
      <c r="C692" s="2">
        <v>41524</v>
      </c>
      <c r="D692" s="3" t="s">
        <v>4</v>
      </c>
      <c r="E692" s="3" t="s">
        <v>558</v>
      </c>
      <c r="F692" s="3" t="s">
        <v>548</v>
      </c>
      <c r="G692" s="4">
        <v>6</v>
      </c>
      <c r="H692" s="4">
        <v>33</v>
      </c>
      <c r="I692" s="3" t="s">
        <v>662</v>
      </c>
    </row>
    <row r="693" spans="1:9" ht="38.25" x14ac:dyDescent="0.2">
      <c r="A693" s="1">
        <f t="shared" si="10"/>
        <v>-6922.8333333333321</v>
      </c>
      <c r="B693" s="1">
        <v>-400</v>
      </c>
      <c r="C693" s="2">
        <v>41531</v>
      </c>
      <c r="D693" s="3" t="s">
        <v>4</v>
      </c>
      <c r="E693" s="3" t="s">
        <v>84</v>
      </c>
      <c r="F693" s="3" t="s">
        <v>606</v>
      </c>
      <c r="G693" s="4">
        <v>4</v>
      </c>
      <c r="H693" s="4">
        <v>15</v>
      </c>
      <c r="I693" s="3" t="s">
        <v>663</v>
      </c>
    </row>
    <row r="694" spans="1:9" ht="25.5" x14ac:dyDescent="0.2">
      <c r="A694" s="1">
        <f t="shared" si="10"/>
        <v>-6962.8333333333321</v>
      </c>
      <c r="B694" s="1">
        <v>-40</v>
      </c>
      <c r="C694" s="2">
        <v>41538</v>
      </c>
      <c r="D694" s="3" t="s">
        <v>4</v>
      </c>
      <c r="E694" s="3" t="s">
        <v>558</v>
      </c>
      <c r="F694" s="3" t="s">
        <v>612</v>
      </c>
      <c r="G694" s="4">
        <v>4</v>
      </c>
      <c r="H694" s="4">
        <v>0</v>
      </c>
      <c r="I694" s="3" t="s">
        <v>664</v>
      </c>
    </row>
    <row r="695" spans="1:9" ht="25.5" x14ac:dyDescent="0.2">
      <c r="A695" s="1">
        <f t="shared" si="10"/>
        <v>-7082.8333333333321</v>
      </c>
      <c r="B695" s="1">
        <v>-120</v>
      </c>
      <c r="C695" s="2">
        <v>41545</v>
      </c>
      <c r="D695" s="3" t="s">
        <v>4</v>
      </c>
      <c r="E695" s="3" t="s">
        <v>558</v>
      </c>
      <c r="F695" s="3" t="s">
        <v>548</v>
      </c>
      <c r="G695" s="4">
        <v>7</v>
      </c>
      <c r="H695" s="4">
        <v>0</v>
      </c>
      <c r="I695" s="3" t="s">
        <v>665</v>
      </c>
    </row>
    <row r="696" spans="1:9" ht="204" x14ac:dyDescent="0.2">
      <c r="A696" s="1">
        <f t="shared" si="10"/>
        <v>-6517.8333333333321</v>
      </c>
      <c r="B696" s="1">
        <v>565</v>
      </c>
      <c r="C696" s="2">
        <v>41552</v>
      </c>
      <c r="D696" s="3" t="s">
        <v>4</v>
      </c>
      <c r="E696" s="3" t="s">
        <v>565</v>
      </c>
      <c r="F696" s="3" t="s">
        <v>553</v>
      </c>
      <c r="G696" s="4">
        <v>4</v>
      </c>
      <c r="H696" s="4">
        <v>54</v>
      </c>
      <c r="I696" s="3" t="s">
        <v>576</v>
      </c>
    </row>
    <row r="697" spans="1:9" ht="25.5" x14ac:dyDescent="0.2">
      <c r="A697" s="1">
        <f t="shared" si="10"/>
        <v>-6617.8333333333321</v>
      </c>
      <c r="B697" s="1">
        <v>-100</v>
      </c>
      <c r="C697" s="2">
        <v>41566</v>
      </c>
      <c r="D697" s="3" t="s">
        <v>4</v>
      </c>
      <c r="E697" s="3" t="s">
        <v>558</v>
      </c>
      <c r="F697" s="3" t="s">
        <v>548</v>
      </c>
      <c r="G697" s="4">
        <v>9</v>
      </c>
      <c r="H697" s="4">
        <v>29</v>
      </c>
      <c r="I697" s="3" t="s">
        <v>666</v>
      </c>
    </row>
    <row r="698" spans="1:9" ht="51" x14ac:dyDescent="0.2">
      <c r="A698" s="1">
        <f t="shared" si="10"/>
        <v>-6874.8333333333321</v>
      </c>
      <c r="B698" s="1">
        <v>-257</v>
      </c>
      <c r="C698" s="2">
        <v>41567</v>
      </c>
      <c r="D698" s="3" t="s">
        <v>4</v>
      </c>
      <c r="E698" s="3" t="s">
        <v>173</v>
      </c>
      <c r="F698" s="3" t="s">
        <v>553</v>
      </c>
      <c r="G698" s="4">
        <v>5</v>
      </c>
      <c r="H698" s="4">
        <v>1</v>
      </c>
      <c r="I698" s="3" t="s">
        <v>667</v>
      </c>
    </row>
    <row r="699" spans="1:9" ht="76.5" x14ac:dyDescent="0.2">
      <c r="A699" s="1">
        <f t="shared" si="10"/>
        <v>-7239.8333333333321</v>
      </c>
      <c r="B699" s="1">
        <v>-365</v>
      </c>
      <c r="C699" s="2">
        <v>41569</v>
      </c>
      <c r="D699" s="3" t="s">
        <v>4</v>
      </c>
      <c r="E699" s="3" t="s">
        <v>590</v>
      </c>
      <c r="F699" s="3" t="s">
        <v>553</v>
      </c>
      <c r="G699" s="4"/>
      <c r="H699" s="4"/>
      <c r="I699" s="3" t="s">
        <v>577</v>
      </c>
    </row>
    <row r="700" spans="1:9" ht="127.5" x14ac:dyDescent="0.2">
      <c r="A700" s="1">
        <f t="shared" si="10"/>
        <v>-6166.8333333333321</v>
      </c>
      <c r="B700" s="1">
        <v>1073</v>
      </c>
      <c r="C700" s="2">
        <v>41569</v>
      </c>
      <c r="D700" s="3" t="s">
        <v>4</v>
      </c>
      <c r="E700" s="3" t="s">
        <v>565</v>
      </c>
      <c r="F700" s="3" t="s">
        <v>553</v>
      </c>
      <c r="G700" s="4">
        <v>4</v>
      </c>
      <c r="H700" s="4">
        <v>16</v>
      </c>
      <c r="I700" s="3" t="s">
        <v>578</v>
      </c>
    </row>
    <row r="701" spans="1:9" ht="38.25" x14ac:dyDescent="0.2">
      <c r="A701" s="1">
        <f t="shared" si="10"/>
        <v>-6531.8333333333321</v>
      </c>
      <c r="B701" s="1">
        <v>-365</v>
      </c>
      <c r="C701" s="2">
        <v>41571</v>
      </c>
      <c r="D701" s="3" t="s">
        <v>4</v>
      </c>
      <c r="E701" s="3" t="s">
        <v>591</v>
      </c>
      <c r="F701" s="3" t="s">
        <v>613</v>
      </c>
      <c r="G701" s="4">
        <v>5</v>
      </c>
      <c r="H701" s="4">
        <v>0</v>
      </c>
      <c r="I701" s="3" t="s">
        <v>579</v>
      </c>
    </row>
    <row r="702" spans="1:9" ht="89.25" x14ac:dyDescent="0.2">
      <c r="A702" s="1">
        <f t="shared" si="10"/>
        <v>-7031.8333333333321</v>
      </c>
      <c r="B702" s="1">
        <v>-500</v>
      </c>
      <c r="C702" s="2">
        <v>41571</v>
      </c>
      <c r="D702" s="3" t="s">
        <v>4</v>
      </c>
      <c r="E702" s="3" t="s">
        <v>565</v>
      </c>
      <c r="F702" s="3" t="s">
        <v>553</v>
      </c>
      <c r="G702" s="4">
        <v>7</v>
      </c>
      <c r="H702" s="4">
        <v>11</v>
      </c>
      <c r="I702" s="3" t="s">
        <v>580</v>
      </c>
    </row>
    <row r="703" spans="1:9" ht="38.25" x14ac:dyDescent="0.2">
      <c r="A703" s="1">
        <f t="shared" si="10"/>
        <v>-7041.8333333333321</v>
      </c>
      <c r="B703" s="1">
        <v>-10</v>
      </c>
      <c r="C703" s="2">
        <v>41594</v>
      </c>
      <c r="D703" s="3" t="s">
        <v>4</v>
      </c>
      <c r="E703" s="3" t="s">
        <v>592</v>
      </c>
      <c r="F703" s="3" t="s">
        <v>614</v>
      </c>
      <c r="G703" s="4">
        <v>8</v>
      </c>
      <c r="H703" s="4">
        <v>3</v>
      </c>
      <c r="I703" s="3" t="s">
        <v>668</v>
      </c>
    </row>
    <row r="704" spans="1:9" ht="140.25" x14ac:dyDescent="0.2">
      <c r="A704" s="1">
        <f t="shared" si="10"/>
        <v>-7166.8333333333321</v>
      </c>
      <c r="B704" s="1">
        <v>-125</v>
      </c>
      <c r="C704" s="2">
        <v>41600</v>
      </c>
      <c r="D704" s="3" t="s">
        <v>4</v>
      </c>
      <c r="E704" s="3" t="s">
        <v>609</v>
      </c>
      <c r="F704" s="3" t="s">
        <v>610</v>
      </c>
      <c r="G704" s="4">
        <v>4</v>
      </c>
      <c r="H704" s="4">
        <v>33</v>
      </c>
      <c r="I704" s="3" t="s">
        <v>669</v>
      </c>
    </row>
    <row r="705" spans="1:9" ht="76.5" x14ac:dyDescent="0.2">
      <c r="A705" s="1">
        <f t="shared" si="10"/>
        <v>-7007.8333333333321</v>
      </c>
      <c r="B705" s="1">
        <v>159</v>
      </c>
      <c r="C705" s="2">
        <v>41600</v>
      </c>
      <c r="D705" s="3" t="s">
        <v>4</v>
      </c>
      <c r="E705" s="3" t="s">
        <v>593</v>
      </c>
      <c r="F705" s="3" t="s">
        <v>611</v>
      </c>
      <c r="G705" s="4">
        <v>2</v>
      </c>
      <c r="H705" s="4">
        <v>0</v>
      </c>
      <c r="I705" s="3" t="s">
        <v>670</v>
      </c>
    </row>
    <row r="706" spans="1:9" ht="76.5" x14ac:dyDescent="0.2">
      <c r="A706" s="1">
        <f t="shared" si="10"/>
        <v>-6967.8333333333321</v>
      </c>
      <c r="B706" s="1">
        <v>40</v>
      </c>
      <c r="C706" s="2">
        <v>41607</v>
      </c>
      <c r="D706" s="3" t="s">
        <v>4</v>
      </c>
      <c r="E706" s="3" t="s">
        <v>559</v>
      </c>
      <c r="F706" s="3" t="s">
        <v>615</v>
      </c>
      <c r="G706" s="4">
        <v>4</v>
      </c>
      <c r="H706" s="4">
        <v>28</v>
      </c>
      <c r="I706" s="3" t="s">
        <v>671</v>
      </c>
    </row>
    <row r="707" spans="1:9" ht="140.25" x14ac:dyDescent="0.2">
      <c r="A707" s="1">
        <f t="shared" ref="A707:A770" si="11">A706+B707</f>
        <v>-6425.8333333333321</v>
      </c>
      <c r="B707" s="1">
        <v>542</v>
      </c>
      <c r="C707" s="2">
        <v>41615</v>
      </c>
      <c r="D707" s="3" t="s">
        <v>4</v>
      </c>
      <c r="E707" s="3" t="s">
        <v>84</v>
      </c>
      <c r="F707" s="3" t="s">
        <v>607</v>
      </c>
      <c r="G707" s="4">
        <v>5</v>
      </c>
      <c r="H707" s="4">
        <v>48</v>
      </c>
      <c r="I707" s="3" t="s">
        <v>672</v>
      </c>
    </row>
    <row r="708" spans="1:9" ht="76.5" x14ac:dyDescent="0.2">
      <c r="A708" s="1">
        <f t="shared" si="11"/>
        <v>-7225.8333333333321</v>
      </c>
      <c r="B708" s="1">
        <v>-800</v>
      </c>
      <c r="C708" s="2">
        <v>41621</v>
      </c>
      <c r="D708" s="3" t="s">
        <v>4</v>
      </c>
      <c r="E708" s="3" t="s">
        <v>593</v>
      </c>
      <c r="F708" s="3" t="s">
        <v>611</v>
      </c>
      <c r="G708" s="4">
        <v>2</v>
      </c>
      <c r="H708" s="4">
        <v>40</v>
      </c>
      <c r="I708" s="3" t="s">
        <v>673</v>
      </c>
    </row>
    <row r="709" spans="1:9" ht="25.5" x14ac:dyDescent="0.2">
      <c r="A709" s="1">
        <f t="shared" si="11"/>
        <v>-7305.8333333333321</v>
      </c>
      <c r="B709" s="1">
        <v>-80</v>
      </c>
      <c r="C709" s="2">
        <v>41622</v>
      </c>
      <c r="D709" s="3" t="s">
        <v>4</v>
      </c>
      <c r="E709" s="3" t="s">
        <v>558</v>
      </c>
      <c r="F709" s="3" t="s">
        <v>548</v>
      </c>
      <c r="G709" s="4">
        <v>9</v>
      </c>
      <c r="H709" s="4">
        <v>20</v>
      </c>
      <c r="I709" s="3" t="s">
        <v>674</v>
      </c>
    </row>
    <row r="710" spans="1:9" ht="76.5" x14ac:dyDescent="0.2">
      <c r="A710" s="1">
        <f t="shared" si="11"/>
        <v>-7464.8333333333321</v>
      </c>
      <c r="B710" s="1">
        <v>-159</v>
      </c>
      <c r="C710" s="2">
        <v>41628</v>
      </c>
      <c r="D710" s="3" t="s">
        <v>4</v>
      </c>
      <c r="E710" s="3" t="s">
        <v>616</v>
      </c>
      <c r="F710" s="3" t="s">
        <v>611</v>
      </c>
      <c r="G710" s="4">
        <v>4</v>
      </c>
      <c r="H710" s="4">
        <v>48</v>
      </c>
      <c r="I710" s="3" t="s">
        <v>675</v>
      </c>
    </row>
    <row r="711" spans="1:9" ht="191.25" x14ac:dyDescent="0.2">
      <c r="A711" s="1">
        <f t="shared" si="11"/>
        <v>-7541.8333333333321</v>
      </c>
      <c r="B711" s="1">
        <v>-77</v>
      </c>
      <c r="C711" s="2">
        <v>41631</v>
      </c>
      <c r="D711" s="3" t="s">
        <v>4</v>
      </c>
      <c r="E711" s="3" t="s">
        <v>84</v>
      </c>
      <c r="F711" s="3" t="s">
        <v>617</v>
      </c>
      <c r="G711" s="4">
        <v>5</v>
      </c>
      <c r="H711" s="4">
        <v>56</v>
      </c>
      <c r="I711" s="3" t="s">
        <v>676</v>
      </c>
    </row>
    <row r="712" spans="1:9" ht="89.25" x14ac:dyDescent="0.2">
      <c r="A712" s="1">
        <f t="shared" si="11"/>
        <v>-7536.8333333333321</v>
      </c>
      <c r="B712" s="1">
        <v>5</v>
      </c>
      <c r="C712" s="2">
        <v>41638</v>
      </c>
      <c r="D712" s="3" t="s">
        <v>4</v>
      </c>
      <c r="E712" s="3" t="s">
        <v>84</v>
      </c>
      <c r="F712" s="3" t="s">
        <v>618</v>
      </c>
      <c r="G712" s="4">
        <v>5</v>
      </c>
      <c r="H712" s="4">
        <v>55</v>
      </c>
      <c r="I712" s="3" t="s">
        <v>619</v>
      </c>
    </row>
    <row r="713" spans="1:9" ht="25.5" x14ac:dyDescent="0.2">
      <c r="A713" s="1">
        <f t="shared" si="11"/>
        <v>-7528.8333333333321</v>
      </c>
      <c r="B713" s="1">
        <v>8</v>
      </c>
      <c r="C713" s="2">
        <v>41640</v>
      </c>
      <c r="D713" s="2" t="s">
        <v>4</v>
      </c>
      <c r="E713" s="3" t="s">
        <v>84</v>
      </c>
      <c r="F713" s="3" t="s">
        <v>545</v>
      </c>
      <c r="G713" s="4">
        <v>3</v>
      </c>
      <c r="H713" s="4">
        <v>44</v>
      </c>
      <c r="I713" s="3" t="s">
        <v>515</v>
      </c>
    </row>
    <row r="714" spans="1:9" ht="25.5" x14ac:dyDescent="0.2">
      <c r="A714" s="1">
        <f t="shared" si="11"/>
        <v>-7403.8333333333321</v>
      </c>
      <c r="B714" s="1">
        <v>125</v>
      </c>
      <c r="C714" s="2">
        <v>41644</v>
      </c>
      <c r="D714" s="2" t="s">
        <v>4</v>
      </c>
      <c r="E714" s="3" t="s">
        <v>84</v>
      </c>
      <c r="F714" s="3" t="s">
        <v>545</v>
      </c>
      <c r="G714" s="4">
        <v>3</v>
      </c>
      <c r="H714" s="4">
        <v>43</v>
      </c>
      <c r="I714" s="3" t="s">
        <v>516</v>
      </c>
    </row>
    <row r="715" spans="1:9" ht="63.75" x14ac:dyDescent="0.2">
      <c r="A715" s="1">
        <f t="shared" si="11"/>
        <v>-7388.8333333333321</v>
      </c>
      <c r="B715" s="1">
        <v>15</v>
      </c>
      <c r="C715" s="2">
        <v>41649</v>
      </c>
      <c r="D715" s="2" t="s">
        <v>4</v>
      </c>
      <c r="E715" s="3" t="s">
        <v>556</v>
      </c>
      <c r="F715" s="3" t="s">
        <v>546</v>
      </c>
      <c r="G715" s="4">
        <v>2</v>
      </c>
      <c r="H715" s="4">
        <v>46</v>
      </c>
      <c r="I715" s="3" t="s">
        <v>517</v>
      </c>
    </row>
    <row r="716" spans="1:9" ht="165.75" x14ac:dyDescent="0.2">
      <c r="A716" s="1">
        <f t="shared" si="11"/>
        <v>-7425.8333333333321</v>
      </c>
      <c r="B716" s="1">
        <v>-37</v>
      </c>
      <c r="C716" s="2">
        <v>41650</v>
      </c>
      <c r="D716" s="2" t="s">
        <v>4</v>
      </c>
      <c r="E716" s="3" t="s">
        <v>84</v>
      </c>
      <c r="F716" s="3" t="s">
        <v>545</v>
      </c>
      <c r="G716" s="4">
        <v>5</v>
      </c>
      <c r="H716" s="4">
        <v>35</v>
      </c>
      <c r="I716" s="3" t="s">
        <v>518</v>
      </c>
    </row>
    <row r="717" spans="1:9" ht="76.5" x14ac:dyDescent="0.2">
      <c r="A717" s="1">
        <f t="shared" si="11"/>
        <v>-6890.8333333333321</v>
      </c>
      <c r="B717" s="1">
        <v>535</v>
      </c>
      <c r="C717" s="2">
        <v>41656</v>
      </c>
      <c r="D717" s="2" t="s">
        <v>4</v>
      </c>
      <c r="E717" s="3" t="s">
        <v>557</v>
      </c>
      <c r="F717" s="3" t="s">
        <v>547</v>
      </c>
      <c r="G717" s="4">
        <v>5</v>
      </c>
      <c r="H717" s="4">
        <v>35</v>
      </c>
      <c r="I717" s="3" t="s">
        <v>519</v>
      </c>
    </row>
    <row r="718" spans="1:9" ht="25.5" x14ac:dyDescent="0.2">
      <c r="A718" s="1">
        <f t="shared" si="11"/>
        <v>-6884.8333333333321</v>
      </c>
      <c r="B718" s="1">
        <v>6</v>
      </c>
      <c r="C718" s="2">
        <v>41657</v>
      </c>
      <c r="D718" s="2" t="s">
        <v>4</v>
      </c>
      <c r="E718" s="3" t="s">
        <v>558</v>
      </c>
      <c r="F718" s="3" t="s">
        <v>548</v>
      </c>
      <c r="G718" s="4">
        <v>4</v>
      </c>
      <c r="H718" s="4">
        <v>33</v>
      </c>
      <c r="I718" s="3" t="s">
        <v>520</v>
      </c>
    </row>
    <row r="719" spans="1:9" ht="255" x14ac:dyDescent="0.2">
      <c r="A719" s="1">
        <f t="shared" si="11"/>
        <v>-6605.8333333333321</v>
      </c>
      <c r="B719" s="1">
        <v>279</v>
      </c>
      <c r="C719" s="2">
        <v>41659</v>
      </c>
      <c r="D719" s="2" t="s">
        <v>4</v>
      </c>
      <c r="E719" s="3" t="s">
        <v>559</v>
      </c>
      <c r="F719" s="3" t="s">
        <v>549</v>
      </c>
      <c r="G719" s="4">
        <v>3</v>
      </c>
      <c r="H719" s="4">
        <v>41</v>
      </c>
      <c r="I719" s="3" t="s">
        <v>521</v>
      </c>
    </row>
    <row r="720" spans="1:9" ht="89.25" x14ac:dyDescent="0.2">
      <c r="A720" s="1">
        <f t="shared" si="11"/>
        <v>-6495.8333333333321</v>
      </c>
      <c r="B720" s="1">
        <v>110</v>
      </c>
      <c r="C720" s="2">
        <v>41668</v>
      </c>
      <c r="D720" s="2" t="s">
        <v>4</v>
      </c>
      <c r="E720" s="3" t="s">
        <v>560</v>
      </c>
      <c r="F720" s="3" t="s">
        <v>550</v>
      </c>
      <c r="G720" s="4">
        <v>2</v>
      </c>
      <c r="H720" s="4">
        <v>16</v>
      </c>
      <c r="I720" s="3" t="s">
        <v>522</v>
      </c>
    </row>
    <row r="721" spans="1:9" ht="102" x14ac:dyDescent="0.2">
      <c r="A721" s="1">
        <f t="shared" si="11"/>
        <v>-6795.8333333333321</v>
      </c>
      <c r="B721" s="1">
        <v>-300</v>
      </c>
      <c r="C721" s="2">
        <v>41671</v>
      </c>
      <c r="D721" s="2" t="s">
        <v>4</v>
      </c>
      <c r="E721" s="3" t="s">
        <v>561</v>
      </c>
      <c r="F721" s="3" t="s">
        <v>551</v>
      </c>
      <c r="G721" s="4">
        <v>8</v>
      </c>
      <c r="H721" s="4">
        <v>45</v>
      </c>
      <c r="I721" s="3" t="s">
        <v>523</v>
      </c>
    </row>
    <row r="722" spans="1:9" ht="51" x14ac:dyDescent="0.2">
      <c r="A722" s="1">
        <f t="shared" si="11"/>
        <v>-6705.8333333333321</v>
      </c>
      <c r="B722" s="1">
        <v>90</v>
      </c>
      <c r="C722" s="2">
        <v>41678</v>
      </c>
      <c r="D722" s="2" t="s">
        <v>4</v>
      </c>
      <c r="E722" s="3" t="s">
        <v>562</v>
      </c>
      <c r="F722" s="3" t="s">
        <v>552</v>
      </c>
      <c r="G722" s="4">
        <v>5</v>
      </c>
      <c r="H722" s="4">
        <v>8</v>
      </c>
      <c r="I722" s="3" t="s">
        <v>524</v>
      </c>
    </row>
    <row r="723" spans="1:9" ht="38.25" x14ac:dyDescent="0.2">
      <c r="A723" s="1">
        <f t="shared" si="11"/>
        <v>-6716.5833333333321</v>
      </c>
      <c r="B723" s="1">
        <v>-10.75</v>
      </c>
      <c r="C723" s="2">
        <v>41678</v>
      </c>
      <c r="D723" s="2" t="s">
        <v>4</v>
      </c>
      <c r="E723" s="3" t="s">
        <v>563</v>
      </c>
      <c r="F723" s="3" t="s">
        <v>552</v>
      </c>
      <c r="G723" s="4">
        <v>1</v>
      </c>
      <c r="H723" s="4">
        <v>20</v>
      </c>
      <c r="I723" s="3" t="s">
        <v>525</v>
      </c>
    </row>
    <row r="724" spans="1:9" ht="153" x14ac:dyDescent="0.2">
      <c r="A724" s="1">
        <f t="shared" si="11"/>
        <v>-6721.5833333333321</v>
      </c>
      <c r="B724" s="1">
        <v>-5</v>
      </c>
      <c r="C724" s="2">
        <v>41684</v>
      </c>
      <c r="D724" s="2" t="s">
        <v>4</v>
      </c>
      <c r="E724" s="3" t="s">
        <v>564</v>
      </c>
      <c r="F724" s="3" t="s">
        <v>547</v>
      </c>
      <c r="G724" s="4">
        <v>3</v>
      </c>
      <c r="H724" s="4">
        <v>43</v>
      </c>
      <c r="I724" s="3" t="s">
        <v>526</v>
      </c>
    </row>
    <row r="725" spans="1:9" ht="153" x14ac:dyDescent="0.2">
      <c r="A725" s="1">
        <f t="shared" si="11"/>
        <v>-7256.5833333333321</v>
      </c>
      <c r="B725" s="1">
        <v>-535</v>
      </c>
      <c r="C725" s="2">
        <v>41699</v>
      </c>
      <c r="D725" s="2" t="s">
        <v>4</v>
      </c>
      <c r="E725" s="3" t="s">
        <v>565</v>
      </c>
      <c r="F725" s="3" t="s">
        <v>553</v>
      </c>
      <c r="G725" s="4">
        <v>4</v>
      </c>
      <c r="H725" s="4">
        <v>54</v>
      </c>
      <c r="I725" s="3" t="s">
        <v>527</v>
      </c>
    </row>
    <row r="726" spans="1:9" ht="204" x14ac:dyDescent="0.2">
      <c r="A726" s="1">
        <f t="shared" si="11"/>
        <v>-6154.5833333333321</v>
      </c>
      <c r="B726" s="1">
        <v>1102</v>
      </c>
      <c r="C726" s="2">
        <v>41706</v>
      </c>
      <c r="D726" s="2" t="s">
        <v>4</v>
      </c>
      <c r="E726" s="3" t="s">
        <v>173</v>
      </c>
      <c r="F726" s="3" t="s">
        <v>553</v>
      </c>
      <c r="G726" s="4">
        <v>4</v>
      </c>
      <c r="H726" s="4">
        <v>26</v>
      </c>
      <c r="I726" s="3" t="s">
        <v>528</v>
      </c>
    </row>
    <row r="727" spans="1:9" ht="51" x14ac:dyDescent="0.2">
      <c r="A727" s="1">
        <f t="shared" si="11"/>
        <v>-6364.5833333333321</v>
      </c>
      <c r="B727" s="1">
        <v>-210</v>
      </c>
      <c r="C727" s="2">
        <v>41713</v>
      </c>
      <c r="D727" s="2" t="s">
        <v>4</v>
      </c>
      <c r="E727" s="3" t="s">
        <v>326</v>
      </c>
      <c r="F727" s="3" t="s">
        <v>554</v>
      </c>
      <c r="G727" s="4">
        <v>7</v>
      </c>
      <c r="H727" s="4">
        <v>41</v>
      </c>
      <c r="I727" s="3" t="s">
        <v>529</v>
      </c>
    </row>
    <row r="728" spans="1:9" ht="25.5" x14ac:dyDescent="0.2">
      <c r="A728" s="1">
        <f t="shared" si="11"/>
        <v>-6464.5833333333321</v>
      </c>
      <c r="B728" s="1">
        <v>-100</v>
      </c>
      <c r="C728" s="2">
        <v>41717</v>
      </c>
      <c r="D728" s="2" t="s">
        <v>4</v>
      </c>
      <c r="E728" s="3" t="s">
        <v>566</v>
      </c>
      <c r="F728" s="3" t="s">
        <v>85</v>
      </c>
      <c r="G728" s="4">
        <v>0</v>
      </c>
      <c r="H728" s="4">
        <v>30</v>
      </c>
      <c r="I728" s="3" t="s">
        <v>530</v>
      </c>
    </row>
    <row r="729" spans="1:9" ht="25.5" x14ac:dyDescent="0.2">
      <c r="A729" s="1">
        <f t="shared" si="11"/>
        <v>-7064.5833333333321</v>
      </c>
      <c r="B729" s="1">
        <v>-600</v>
      </c>
      <c r="C729" s="2">
        <v>41717</v>
      </c>
      <c r="D729" s="2" t="s">
        <v>4</v>
      </c>
      <c r="E729" s="3" t="s">
        <v>173</v>
      </c>
      <c r="F729" s="3" t="s">
        <v>85</v>
      </c>
      <c r="G729" s="4">
        <v>5</v>
      </c>
      <c r="H729" s="4">
        <v>6</v>
      </c>
      <c r="I729" s="3" t="s">
        <v>531</v>
      </c>
    </row>
    <row r="730" spans="1:9" ht="25.5" x14ac:dyDescent="0.2">
      <c r="A730" s="1">
        <f t="shared" si="11"/>
        <v>-7156.5833333333321</v>
      </c>
      <c r="B730" s="1">
        <v>-92</v>
      </c>
      <c r="C730" s="2">
        <v>41718</v>
      </c>
      <c r="D730" s="2" t="s">
        <v>4</v>
      </c>
      <c r="E730" s="3" t="s">
        <v>118</v>
      </c>
      <c r="F730" s="3" t="s">
        <v>85</v>
      </c>
      <c r="G730" s="4">
        <v>3</v>
      </c>
      <c r="H730" s="4">
        <v>4</v>
      </c>
      <c r="I730" s="3" t="s">
        <v>532</v>
      </c>
    </row>
    <row r="731" spans="1:9" ht="25.5" x14ac:dyDescent="0.2">
      <c r="A731" s="1">
        <f t="shared" si="11"/>
        <v>-7383.5833333333321</v>
      </c>
      <c r="B731" s="1">
        <v>-227</v>
      </c>
      <c r="C731" s="2">
        <v>41718</v>
      </c>
      <c r="D731" s="2" t="s">
        <v>4</v>
      </c>
      <c r="E731" s="3" t="s">
        <v>118</v>
      </c>
      <c r="F731" s="3" t="s">
        <v>85</v>
      </c>
      <c r="G731" s="4">
        <v>4</v>
      </c>
      <c r="H731" s="4">
        <v>2</v>
      </c>
      <c r="I731" s="3" t="s">
        <v>533</v>
      </c>
    </row>
    <row r="732" spans="1:9" ht="25.5" x14ac:dyDescent="0.2">
      <c r="A732" s="1">
        <f t="shared" si="11"/>
        <v>-7181.5833333333321</v>
      </c>
      <c r="B732" s="1">
        <v>202</v>
      </c>
      <c r="C732" s="2">
        <v>41718</v>
      </c>
      <c r="D732" s="2" t="s">
        <v>4</v>
      </c>
      <c r="E732" s="3" t="s">
        <v>84</v>
      </c>
      <c r="F732" s="3" t="s">
        <v>85</v>
      </c>
      <c r="G732" s="4">
        <v>3</v>
      </c>
      <c r="H732" s="4">
        <v>4</v>
      </c>
      <c r="I732" s="3" t="s">
        <v>534</v>
      </c>
    </row>
    <row r="733" spans="1:9" ht="25.5" x14ac:dyDescent="0.2">
      <c r="A733" s="1">
        <f t="shared" si="11"/>
        <v>-7120.5833333333321</v>
      </c>
      <c r="B733" s="1">
        <v>61</v>
      </c>
      <c r="C733" s="2">
        <v>41718</v>
      </c>
      <c r="D733" s="2" t="s">
        <v>4</v>
      </c>
      <c r="E733" s="3" t="s">
        <v>567</v>
      </c>
      <c r="F733" s="3" t="s">
        <v>85</v>
      </c>
      <c r="G733" s="4">
        <v>0</v>
      </c>
      <c r="H733" s="4">
        <v>23</v>
      </c>
      <c r="I733" s="3" t="s">
        <v>535</v>
      </c>
    </row>
    <row r="734" spans="1:9" ht="25.5" x14ac:dyDescent="0.2">
      <c r="A734" s="1">
        <f t="shared" si="11"/>
        <v>-7049.5833333333321</v>
      </c>
      <c r="B734" s="1">
        <v>71</v>
      </c>
      <c r="C734" s="2">
        <v>41718</v>
      </c>
      <c r="D734" s="2" t="s">
        <v>4</v>
      </c>
      <c r="E734" s="3" t="s">
        <v>84</v>
      </c>
      <c r="F734" s="3" t="s">
        <v>85</v>
      </c>
      <c r="G734" s="4">
        <v>0</v>
      </c>
      <c r="H734" s="4">
        <v>45</v>
      </c>
    </row>
    <row r="735" spans="1:9" ht="25.5" x14ac:dyDescent="0.2">
      <c r="A735" s="1">
        <f t="shared" si="11"/>
        <v>-6919.5833333333321</v>
      </c>
      <c r="B735" s="1">
        <v>130</v>
      </c>
      <c r="C735" s="2">
        <v>41719</v>
      </c>
      <c r="D735" s="2" t="s">
        <v>4</v>
      </c>
      <c r="E735" s="3" t="s">
        <v>118</v>
      </c>
      <c r="F735" s="3" t="s">
        <v>85</v>
      </c>
      <c r="G735" s="4">
        <v>11</v>
      </c>
      <c r="H735" s="4">
        <v>45</v>
      </c>
      <c r="I735" s="3" t="s">
        <v>536</v>
      </c>
    </row>
    <row r="736" spans="1:9" ht="25.5" x14ac:dyDescent="0.2">
      <c r="A736" s="1">
        <f t="shared" si="11"/>
        <v>-6754.5833333333321</v>
      </c>
      <c r="B736" s="1">
        <v>165</v>
      </c>
      <c r="C736" s="2">
        <v>41719</v>
      </c>
      <c r="D736" s="2" t="s">
        <v>4</v>
      </c>
      <c r="E736" s="3" t="s">
        <v>567</v>
      </c>
      <c r="F736" s="3" t="s">
        <v>85</v>
      </c>
      <c r="G736" s="4">
        <v>0</v>
      </c>
      <c r="H736" s="4">
        <v>28</v>
      </c>
      <c r="I736" s="3" t="s">
        <v>537</v>
      </c>
    </row>
    <row r="737" spans="1:9" ht="25.5" x14ac:dyDescent="0.2">
      <c r="A737" s="1">
        <f t="shared" si="11"/>
        <v>-7954.5833333333321</v>
      </c>
      <c r="B737" s="1">
        <v>-1200</v>
      </c>
      <c r="C737" s="2">
        <v>41720</v>
      </c>
      <c r="D737" s="2" t="s">
        <v>4</v>
      </c>
      <c r="E737" s="3" t="s">
        <v>118</v>
      </c>
      <c r="F737" s="3" t="s">
        <v>85</v>
      </c>
      <c r="G737" s="4">
        <v>9</v>
      </c>
      <c r="H737" s="4">
        <v>11</v>
      </c>
      <c r="I737" s="3" t="s">
        <v>538</v>
      </c>
    </row>
    <row r="738" spans="1:9" ht="25.5" x14ac:dyDescent="0.2">
      <c r="A738" s="1">
        <f t="shared" si="11"/>
        <v>-8013.5833333333321</v>
      </c>
      <c r="B738" s="1">
        <v>-59</v>
      </c>
      <c r="C738" s="2">
        <v>41720</v>
      </c>
      <c r="D738" s="2" t="s">
        <v>4</v>
      </c>
      <c r="E738" s="3" t="s">
        <v>173</v>
      </c>
      <c r="F738" s="3" t="s">
        <v>85</v>
      </c>
      <c r="G738" s="4">
        <v>2</v>
      </c>
      <c r="H738" s="4">
        <v>4</v>
      </c>
      <c r="I738" s="3" t="s">
        <v>539</v>
      </c>
    </row>
    <row r="739" spans="1:9" ht="25.5" x14ac:dyDescent="0.2">
      <c r="A739" s="1">
        <f t="shared" si="11"/>
        <v>-8213.5833333333321</v>
      </c>
      <c r="B739" s="1">
        <v>-200</v>
      </c>
      <c r="C739" s="2">
        <v>41720</v>
      </c>
      <c r="D739" s="2" t="s">
        <v>4</v>
      </c>
      <c r="E739" s="3" t="s">
        <v>568</v>
      </c>
      <c r="F739" s="3" t="s">
        <v>85</v>
      </c>
      <c r="G739" s="4">
        <v>3</v>
      </c>
      <c r="H739" s="4">
        <v>0</v>
      </c>
      <c r="I739" s="3" t="s">
        <v>540</v>
      </c>
    </row>
    <row r="740" spans="1:9" ht="51" x14ac:dyDescent="0.2">
      <c r="A740" s="1">
        <f t="shared" si="11"/>
        <v>-8173.5833333333321</v>
      </c>
      <c r="B740" s="1">
        <v>40</v>
      </c>
      <c r="C740" s="2">
        <v>41720</v>
      </c>
      <c r="D740" s="2" t="s">
        <v>4</v>
      </c>
      <c r="E740" s="3" t="s">
        <v>567</v>
      </c>
      <c r="F740" s="3" t="s">
        <v>85</v>
      </c>
      <c r="G740" s="4">
        <v>2</v>
      </c>
      <c r="H740" s="4">
        <v>18</v>
      </c>
      <c r="I740" s="3" t="s">
        <v>541</v>
      </c>
    </row>
    <row r="741" spans="1:9" ht="25.5" x14ac:dyDescent="0.2">
      <c r="A741" s="1">
        <f t="shared" si="11"/>
        <v>-8873.5833333333321</v>
      </c>
      <c r="B741" s="1">
        <v>-700</v>
      </c>
      <c r="C741" s="2">
        <v>41721</v>
      </c>
      <c r="D741" s="2" t="s">
        <v>4</v>
      </c>
      <c r="E741" s="3" t="s">
        <v>118</v>
      </c>
      <c r="F741" s="3" t="s">
        <v>85</v>
      </c>
      <c r="G741" s="4">
        <v>0</v>
      </c>
      <c r="H741" s="4">
        <v>48</v>
      </c>
      <c r="I741" s="3" t="s">
        <v>542</v>
      </c>
    </row>
    <row r="742" spans="1:9" ht="51" x14ac:dyDescent="0.2">
      <c r="A742" s="1">
        <f t="shared" si="11"/>
        <v>-8798.5833333333321</v>
      </c>
      <c r="B742" s="1">
        <v>75</v>
      </c>
      <c r="C742" s="2">
        <v>41727</v>
      </c>
      <c r="D742" s="2" t="s">
        <v>4</v>
      </c>
      <c r="E742" s="3" t="s">
        <v>558</v>
      </c>
      <c r="F742" s="3" t="s">
        <v>548</v>
      </c>
      <c r="G742" s="4">
        <v>6</v>
      </c>
      <c r="H742" s="4">
        <v>31</v>
      </c>
      <c r="I742" s="3" t="s">
        <v>543</v>
      </c>
    </row>
    <row r="743" spans="1:9" ht="38.25" x14ac:dyDescent="0.2">
      <c r="A743" s="1">
        <f t="shared" si="11"/>
        <v>-9598.5833333333321</v>
      </c>
      <c r="B743" s="1">
        <v>-800</v>
      </c>
      <c r="C743" s="2">
        <v>41733</v>
      </c>
      <c r="D743" s="2" t="s">
        <v>4</v>
      </c>
      <c r="E743" s="3" t="s">
        <v>564</v>
      </c>
      <c r="F743" s="3" t="s">
        <v>555</v>
      </c>
      <c r="G743" s="4">
        <v>3</v>
      </c>
      <c r="H743" s="4">
        <v>15</v>
      </c>
      <c r="I743" s="3" t="s">
        <v>544</v>
      </c>
    </row>
    <row r="744" spans="1:9" ht="89.25" x14ac:dyDescent="0.2">
      <c r="A744" s="1">
        <f t="shared" si="11"/>
        <v>-9535.5833333333321</v>
      </c>
      <c r="B744" s="7">
        <v>63</v>
      </c>
      <c r="C744" s="2">
        <v>41739</v>
      </c>
      <c r="D744" s="6" t="s">
        <v>4</v>
      </c>
      <c r="E744" s="5" t="s">
        <v>6</v>
      </c>
      <c r="F744" s="5" t="s">
        <v>8</v>
      </c>
      <c r="G744" s="3">
        <v>7</v>
      </c>
      <c r="H744" s="3">
        <v>1</v>
      </c>
      <c r="I744" s="5" t="s">
        <v>7</v>
      </c>
    </row>
    <row r="745" spans="1:9" ht="25.5" x14ac:dyDescent="0.2">
      <c r="A745" s="1">
        <f t="shared" si="11"/>
        <v>-9526.5833333333321</v>
      </c>
      <c r="B745" s="7">
        <v>9</v>
      </c>
      <c r="C745" s="2">
        <v>41741</v>
      </c>
      <c r="D745" s="2" t="s">
        <v>4</v>
      </c>
      <c r="E745" s="3" t="s">
        <v>9</v>
      </c>
      <c r="F745" s="3" t="s">
        <v>10</v>
      </c>
      <c r="G745" s="3">
        <v>6</v>
      </c>
      <c r="H745" s="3">
        <v>25</v>
      </c>
      <c r="I745" s="3" t="s">
        <v>11</v>
      </c>
    </row>
    <row r="746" spans="1:9" ht="216.75" x14ac:dyDescent="0.2">
      <c r="A746" s="1">
        <f t="shared" si="11"/>
        <v>-9743.5833333333321</v>
      </c>
      <c r="B746" s="7">
        <v>-217</v>
      </c>
      <c r="C746" s="2">
        <v>41747</v>
      </c>
      <c r="D746" s="2" t="s">
        <v>4</v>
      </c>
      <c r="E746" s="5" t="s">
        <v>12</v>
      </c>
      <c r="F746" s="3" t="s">
        <v>13</v>
      </c>
      <c r="G746" s="3">
        <v>4</v>
      </c>
      <c r="H746" s="3">
        <v>59</v>
      </c>
      <c r="I746" s="3" t="s">
        <v>14</v>
      </c>
    </row>
    <row r="747" spans="1:9" ht="25.5" x14ac:dyDescent="0.2">
      <c r="A747" s="1">
        <f t="shared" si="11"/>
        <v>-9783.5833333333321</v>
      </c>
      <c r="B747" s="7">
        <v>-40</v>
      </c>
      <c r="C747" s="2">
        <v>41748</v>
      </c>
      <c r="D747" s="2" t="s">
        <v>4</v>
      </c>
      <c r="E747" s="3" t="s">
        <v>9</v>
      </c>
      <c r="F747" s="3" t="s">
        <v>15</v>
      </c>
      <c r="G747" s="3">
        <v>5</v>
      </c>
      <c r="H747" s="3">
        <v>0</v>
      </c>
      <c r="I747" s="3" t="s">
        <v>16</v>
      </c>
    </row>
    <row r="748" spans="1:9" ht="89.25" x14ac:dyDescent="0.2">
      <c r="A748" s="1">
        <f t="shared" si="11"/>
        <v>-9823.5833333333321</v>
      </c>
      <c r="B748" s="7">
        <v>-40</v>
      </c>
      <c r="C748" s="2">
        <v>41750</v>
      </c>
      <c r="D748" s="2" t="s">
        <v>4</v>
      </c>
      <c r="E748" s="5" t="s">
        <v>6</v>
      </c>
      <c r="F748" s="3" t="s">
        <v>17</v>
      </c>
      <c r="G748" s="3">
        <v>4</v>
      </c>
      <c r="H748" s="3">
        <v>48</v>
      </c>
      <c r="I748" s="3" t="s">
        <v>18</v>
      </c>
    </row>
    <row r="749" spans="1:9" ht="255" x14ac:dyDescent="0.2">
      <c r="A749" s="1">
        <f t="shared" si="11"/>
        <v>-9902.5833333333321</v>
      </c>
      <c r="B749" s="7">
        <v>-79</v>
      </c>
      <c r="C749" s="2">
        <v>41754</v>
      </c>
      <c r="D749" s="2" t="s">
        <v>4</v>
      </c>
      <c r="E749" s="5" t="s">
        <v>12</v>
      </c>
      <c r="F749" s="3" t="s">
        <v>13</v>
      </c>
      <c r="G749" s="3">
        <v>5</v>
      </c>
      <c r="H749" s="3">
        <v>4</v>
      </c>
      <c r="I749" s="3" t="s">
        <v>19</v>
      </c>
    </row>
    <row r="750" spans="1:9" ht="76.5" x14ac:dyDescent="0.2">
      <c r="A750" s="1">
        <f t="shared" si="11"/>
        <v>-10202.583333333332</v>
      </c>
      <c r="B750" s="7">
        <v>-300</v>
      </c>
      <c r="C750" s="2">
        <v>41759</v>
      </c>
      <c r="D750" s="2" t="s">
        <v>4</v>
      </c>
      <c r="E750" s="5" t="s">
        <v>6</v>
      </c>
      <c r="F750" s="3" t="s">
        <v>20</v>
      </c>
      <c r="G750" s="3">
        <v>3</v>
      </c>
      <c r="H750" s="3">
        <v>37</v>
      </c>
      <c r="I750" s="3" t="s">
        <v>21</v>
      </c>
    </row>
    <row r="751" spans="1:9" ht="229.5" x14ac:dyDescent="0.2">
      <c r="A751" s="1">
        <f t="shared" si="11"/>
        <v>-10176.583333333332</v>
      </c>
      <c r="B751" s="7">
        <v>26</v>
      </c>
      <c r="C751" s="2">
        <v>41779</v>
      </c>
      <c r="D751" s="2" t="s">
        <v>4</v>
      </c>
      <c r="E751" s="5" t="s">
        <v>6</v>
      </c>
      <c r="F751" s="3" t="s">
        <v>20</v>
      </c>
      <c r="G751" s="3">
        <v>3</v>
      </c>
      <c r="H751" s="3">
        <v>8</v>
      </c>
      <c r="I751" s="3" t="s">
        <v>22</v>
      </c>
    </row>
    <row r="752" spans="1:9" ht="76.5" x14ac:dyDescent="0.2">
      <c r="A752" s="1">
        <f t="shared" si="11"/>
        <v>-10189.583333333332</v>
      </c>
      <c r="B752" s="7">
        <v>-13</v>
      </c>
      <c r="C752" s="2">
        <v>41783</v>
      </c>
      <c r="D752" s="2" t="s">
        <v>4</v>
      </c>
      <c r="E752" s="5" t="s">
        <v>6</v>
      </c>
      <c r="F752" s="3" t="s">
        <v>23</v>
      </c>
      <c r="G752" s="3">
        <v>3</v>
      </c>
      <c r="H752" s="3">
        <v>39</v>
      </c>
      <c r="I752" s="3" t="s">
        <v>24</v>
      </c>
    </row>
    <row r="753" spans="1:9" ht="51" x14ac:dyDescent="0.2">
      <c r="A753" s="1">
        <f t="shared" si="11"/>
        <v>-10139.583333333332</v>
      </c>
      <c r="B753" s="7">
        <v>50</v>
      </c>
      <c r="C753" s="2">
        <v>41797</v>
      </c>
      <c r="D753" s="2" t="s">
        <v>4</v>
      </c>
      <c r="E753" s="5" t="s">
        <v>6</v>
      </c>
      <c r="F753" s="3" t="s">
        <v>25</v>
      </c>
      <c r="G753" s="3">
        <v>2</v>
      </c>
      <c r="H753" s="3">
        <v>31</v>
      </c>
      <c r="I753" s="3" t="s">
        <v>26</v>
      </c>
    </row>
    <row r="754" spans="1:9" ht="178.5" x14ac:dyDescent="0.2">
      <c r="A754" s="1">
        <f t="shared" si="11"/>
        <v>-10339.583333333332</v>
      </c>
      <c r="B754" s="7">
        <v>-200</v>
      </c>
      <c r="C754" s="2">
        <v>41803</v>
      </c>
      <c r="D754" s="2" t="s">
        <v>4</v>
      </c>
      <c r="E754" s="5" t="s">
        <v>6</v>
      </c>
      <c r="F754" s="3" t="s">
        <v>27</v>
      </c>
      <c r="G754" s="3">
        <v>2</v>
      </c>
      <c r="H754" s="3">
        <v>18</v>
      </c>
      <c r="I754" s="3" t="s">
        <v>28</v>
      </c>
    </row>
    <row r="755" spans="1:9" ht="25.5" x14ac:dyDescent="0.2">
      <c r="A755" s="1">
        <f t="shared" si="11"/>
        <v>-10307.583333333332</v>
      </c>
      <c r="B755" s="7">
        <v>32</v>
      </c>
      <c r="C755" s="2">
        <v>41804</v>
      </c>
      <c r="D755" s="2" t="s">
        <v>4</v>
      </c>
      <c r="E755" s="3" t="s">
        <v>9</v>
      </c>
      <c r="F755" s="3" t="s">
        <v>15</v>
      </c>
      <c r="G755" s="3">
        <v>6</v>
      </c>
      <c r="H755" s="3">
        <v>18</v>
      </c>
      <c r="I755" s="3" t="s">
        <v>29</v>
      </c>
    </row>
    <row r="756" spans="1:9" ht="38.25" x14ac:dyDescent="0.2">
      <c r="A756" s="1">
        <f t="shared" si="11"/>
        <v>-10280.583333333332</v>
      </c>
      <c r="B756" s="7">
        <v>27</v>
      </c>
      <c r="C756" s="2">
        <v>41822</v>
      </c>
      <c r="D756" s="2" t="s">
        <v>4</v>
      </c>
      <c r="E756" s="5" t="s">
        <v>6</v>
      </c>
      <c r="F756" s="3" t="s">
        <v>20</v>
      </c>
      <c r="G756" s="3">
        <v>2</v>
      </c>
      <c r="H756" s="3">
        <v>47</v>
      </c>
      <c r="I756" s="3" t="s">
        <v>30</v>
      </c>
    </row>
    <row r="757" spans="1:9" ht="25.5" x14ac:dyDescent="0.2">
      <c r="A757" s="1">
        <f t="shared" si="11"/>
        <v>-10380.583333333332</v>
      </c>
      <c r="B757" s="7">
        <v>-100</v>
      </c>
      <c r="C757" s="2">
        <v>41825</v>
      </c>
      <c r="D757" s="2" t="s">
        <v>4</v>
      </c>
      <c r="E757" s="3" t="s">
        <v>9</v>
      </c>
      <c r="F757" s="3" t="s">
        <v>15</v>
      </c>
      <c r="G757" s="3">
        <v>5</v>
      </c>
      <c r="H757" s="3">
        <v>30</v>
      </c>
      <c r="I757" s="3" t="s">
        <v>31</v>
      </c>
    </row>
    <row r="758" spans="1:9" ht="25.5" x14ac:dyDescent="0.2">
      <c r="A758" s="1">
        <f t="shared" si="11"/>
        <v>-10163.583333333332</v>
      </c>
      <c r="B758" s="7">
        <v>217</v>
      </c>
      <c r="C758" s="2">
        <v>41834</v>
      </c>
      <c r="D758" s="2" t="s">
        <v>4</v>
      </c>
      <c r="E758" s="5" t="s">
        <v>6</v>
      </c>
      <c r="F758" s="3" t="s">
        <v>33</v>
      </c>
      <c r="G758" s="3">
        <v>1</v>
      </c>
      <c r="H758" s="3">
        <v>34</v>
      </c>
      <c r="I758" s="3" t="s">
        <v>34</v>
      </c>
    </row>
    <row r="759" spans="1:9" ht="25.5" x14ac:dyDescent="0.2">
      <c r="A759" s="1">
        <f t="shared" si="11"/>
        <v>-9960.5833333333321</v>
      </c>
      <c r="B759" s="7">
        <v>203</v>
      </c>
      <c r="C759" s="2">
        <v>41834</v>
      </c>
      <c r="D759" s="2" t="s">
        <v>4</v>
      </c>
      <c r="E759" s="5" t="s">
        <v>6</v>
      </c>
      <c r="F759" s="3" t="s">
        <v>33</v>
      </c>
      <c r="G759" s="3">
        <v>7</v>
      </c>
      <c r="H759" s="3">
        <v>26</v>
      </c>
      <c r="I759" s="3" t="s">
        <v>37</v>
      </c>
    </row>
    <row r="760" spans="1:9" ht="25.5" x14ac:dyDescent="0.2">
      <c r="A760" s="1">
        <f t="shared" si="11"/>
        <v>-9938.5833333333321</v>
      </c>
      <c r="B760" s="7">
        <v>22</v>
      </c>
      <c r="C760" s="2">
        <v>41835</v>
      </c>
      <c r="D760" s="2" t="s">
        <v>4</v>
      </c>
      <c r="E760" s="3" t="s">
        <v>32</v>
      </c>
      <c r="F760" s="3" t="s">
        <v>33</v>
      </c>
      <c r="G760" s="3">
        <v>1</v>
      </c>
      <c r="H760" s="3">
        <v>23</v>
      </c>
      <c r="I760" s="3" t="s">
        <v>35</v>
      </c>
    </row>
    <row r="761" spans="1:9" ht="25.5" x14ac:dyDescent="0.2">
      <c r="A761" s="1">
        <f t="shared" si="11"/>
        <v>-10048.583333333332</v>
      </c>
      <c r="B761" s="7">
        <v>-110</v>
      </c>
      <c r="C761" s="2">
        <v>41835</v>
      </c>
      <c r="D761" s="2" t="s">
        <v>4</v>
      </c>
      <c r="E761" s="5" t="s">
        <v>6</v>
      </c>
      <c r="F761" s="3" t="s">
        <v>33</v>
      </c>
      <c r="G761" s="3">
        <v>2</v>
      </c>
      <c r="H761" s="3">
        <v>11</v>
      </c>
      <c r="I761" s="3" t="s">
        <v>36</v>
      </c>
    </row>
    <row r="762" spans="1:9" ht="51" x14ac:dyDescent="0.2">
      <c r="A762" s="1">
        <f t="shared" si="11"/>
        <v>-10248.583333333332</v>
      </c>
      <c r="B762" s="7">
        <v>-200</v>
      </c>
      <c r="C762" s="2">
        <v>41846</v>
      </c>
      <c r="D762" s="2" t="s">
        <v>4</v>
      </c>
      <c r="E762" s="5" t="s">
        <v>38</v>
      </c>
      <c r="F762" s="3" t="s">
        <v>39</v>
      </c>
      <c r="G762" s="3">
        <v>5</v>
      </c>
      <c r="H762" s="3">
        <v>10</v>
      </c>
      <c r="I762" s="3" t="s">
        <v>40</v>
      </c>
    </row>
    <row r="763" spans="1:9" ht="51" x14ac:dyDescent="0.2">
      <c r="A763" s="1">
        <f t="shared" si="11"/>
        <v>-10448.583333333332</v>
      </c>
      <c r="B763" s="7">
        <v>-200</v>
      </c>
      <c r="C763" s="2">
        <v>41857</v>
      </c>
      <c r="D763" s="2" t="s">
        <v>4</v>
      </c>
      <c r="E763" s="5" t="s">
        <v>6</v>
      </c>
      <c r="F763" s="3" t="s">
        <v>41</v>
      </c>
      <c r="G763" s="3">
        <v>2</v>
      </c>
      <c r="H763" s="3">
        <v>26</v>
      </c>
      <c r="I763" s="3" t="s">
        <v>42</v>
      </c>
    </row>
    <row r="764" spans="1:9" ht="38.25" x14ac:dyDescent="0.2">
      <c r="A764" s="1">
        <f t="shared" si="11"/>
        <v>-10126.583333333332</v>
      </c>
      <c r="B764" s="7">
        <v>322</v>
      </c>
      <c r="C764" s="2">
        <v>41858</v>
      </c>
      <c r="D764" s="2" t="s">
        <v>4</v>
      </c>
      <c r="E764" s="5" t="s">
        <v>6</v>
      </c>
      <c r="F764" s="3" t="s">
        <v>41</v>
      </c>
      <c r="G764" s="3">
        <v>5</v>
      </c>
      <c r="H764" s="3">
        <v>21</v>
      </c>
      <c r="I764" s="3" t="s">
        <v>43</v>
      </c>
    </row>
    <row r="765" spans="1:9" ht="25.5" x14ac:dyDescent="0.2">
      <c r="A765" s="1">
        <f t="shared" si="11"/>
        <v>-10403.583333333332</v>
      </c>
      <c r="B765" s="7">
        <v>-277</v>
      </c>
      <c r="C765" s="2">
        <v>41859</v>
      </c>
      <c r="D765" s="2" t="s">
        <v>4</v>
      </c>
      <c r="E765" s="5" t="s">
        <v>12</v>
      </c>
      <c r="F765" s="3" t="s">
        <v>41</v>
      </c>
      <c r="G765" s="3">
        <v>3</v>
      </c>
      <c r="H765" s="3">
        <v>15</v>
      </c>
      <c r="I765" s="3" t="s">
        <v>44</v>
      </c>
    </row>
    <row r="766" spans="1:9" ht="76.5" x14ac:dyDescent="0.2">
      <c r="A766" s="1">
        <f t="shared" si="11"/>
        <v>-10395.583333333332</v>
      </c>
      <c r="B766" s="7">
        <v>8</v>
      </c>
      <c r="C766" s="2">
        <v>41861</v>
      </c>
      <c r="D766" s="2" t="s">
        <v>4</v>
      </c>
      <c r="E766" s="5" t="s">
        <v>6</v>
      </c>
      <c r="F766" s="3" t="s">
        <v>27</v>
      </c>
      <c r="G766" s="3">
        <v>2</v>
      </c>
      <c r="H766" s="3">
        <v>49</v>
      </c>
      <c r="I766" s="3" t="s">
        <v>45</v>
      </c>
    </row>
    <row r="767" spans="1:9" ht="114.75" x14ac:dyDescent="0.2">
      <c r="A767" s="1">
        <f t="shared" si="11"/>
        <v>-10363.583333333332</v>
      </c>
      <c r="B767" s="7">
        <v>32</v>
      </c>
      <c r="C767" s="2">
        <v>41874</v>
      </c>
      <c r="D767" s="2" t="s">
        <v>4</v>
      </c>
      <c r="E767" s="5" t="s">
        <v>6</v>
      </c>
      <c r="F767" s="5" t="s">
        <v>8</v>
      </c>
      <c r="G767" s="3">
        <v>3</v>
      </c>
      <c r="H767" s="3">
        <v>21</v>
      </c>
      <c r="I767" s="3" t="s">
        <v>46</v>
      </c>
    </row>
    <row r="768" spans="1:9" ht="25.5" x14ac:dyDescent="0.2">
      <c r="A768" s="1">
        <f t="shared" si="11"/>
        <v>-10527.583333333332</v>
      </c>
      <c r="B768" s="7">
        <v>-164</v>
      </c>
      <c r="C768" s="2">
        <v>41882</v>
      </c>
      <c r="D768" s="2" t="s">
        <v>4</v>
      </c>
      <c r="E768" s="5" t="s">
        <v>6</v>
      </c>
      <c r="F768" s="3" t="s">
        <v>27</v>
      </c>
      <c r="G768" s="3">
        <v>2</v>
      </c>
      <c r="H768" s="3">
        <v>8</v>
      </c>
      <c r="I768" s="3" t="s">
        <v>47</v>
      </c>
    </row>
    <row r="769" spans="1:9" ht="76.5" x14ac:dyDescent="0.2">
      <c r="A769" s="1">
        <f t="shared" si="11"/>
        <v>-10676.583333333332</v>
      </c>
      <c r="B769" s="7">
        <v>-149</v>
      </c>
      <c r="C769" s="2">
        <v>41888</v>
      </c>
      <c r="D769" s="2" t="s">
        <v>4</v>
      </c>
      <c r="E769" s="5" t="s">
        <v>6</v>
      </c>
      <c r="F769" s="3" t="s">
        <v>33</v>
      </c>
      <c r="G769" s="3">
        <v>5</v>
      </c>
      <c r="H769" s="3">
        <v>19</v>
      </c>
      <c r="I769" s="3" t="s">
        <v>48</v>
      </c>
    </row>
    <row r="770" spans="1:9" ht="38.25" x14ac:dyDescent="0.2">
      <c r="A770" s="1">
        <f t="shared" si="11"/>
        <v>-10496.083333333332</v>
      </c>
      <c r="B770" s="7">
        <v>180.5</v>
      </c>
      <c r="C770" s="2">
        <v>41908</v>
      </c>
      <c r="D770" s="2" t="s">
        <v>4</v>
      </c>
      <c r="E770" s="5" t="s">
        <v>49</v>
      </c>
      <c r="F770" s="3" t="s">
        <v>50</v>
      </c>
      <c r="G770" s="3">
        <v>3</v>
      </c>
      <c r="H770" s="3">
        <v>56</v>
      </c>
      <c r="I770" s="3" t="s">
        <v>51</v>
      </c>
    </row>
    <row r="771" spans="1:9" ht="63.75" x14ac:dyDescent="0.2">
      <c r="A771" s="1">
        <f t="shared" ref="A771:A834" si="12">A770+B771</f>
        <v>-10454.333333333332</v>
      </c>
      <c r="B771" s="7">
        <v>41.75</v>
      </c>
      <c r="C771" s="2">
        <v>41909</v>
      </c>
      <c r="D771" s="2" t="s">
        <v>4</v>
      </c>
      <c r="E771" s="3" t="s">
        <v>9</v>
      </c>
      <c r="F771" s="3" t="s">
        <v>15</v>
      </c>
      <c r="G771" s="3">
        <v>7</v>
      </c>
      <c r="H771" s="3">
        <v>10</v>
      </c>
      <c r="I771" s="3" t="s">
        <v>52</v>
      </c>
    </row>
    <row r="772" spans="1:9" ht="51" x14ac:dyDescent="0.2">
      <c r="A772" s="1">
        <f t="shared" si="12"/>
        <v>-10854.333333333332</v>
      </c>
      <c r="B772" s="7">
        <v>-400</v>
      </c>
      <c r="C772" s="2">
        <v>41915</v>
      </c>
      <c r="D772" s="2" t="s">
        <v>4</v>
      </c>
      <c r="E772" s="3" t="s">
        <v>55</v>
      </c>
      <c r="F772" s="3" t="s">
        <v>53</v>
      </c>
      <c r="G772" s="3">
        <v>1</v>
      </c>
      <c r="H772" s="3">
        <v>55</v>
      </c>
      <c r="I772" s="3" t="s">
        <v>54</v>
      </c>
    </row>
    <row r="773" spans="1:9" ht="216.75" x14ac:dyDescent="0.2">
      <c r="A773" s="1">
        <f t="shared" si="12"/>
        <v>-10800.333333333332</v>
      </c>
      <c r="B773" s="7">
        <v>54</v>
      </c>
      <c r="C773" s="2">
        <v>41923</v>
      </c>
      <c r="D773" s="2" t="s">
        <v>4</v>
      </c>
      <c r="E773" s="5" t="s">
        <v>6</v>
      </c>
      <c r="F773" s="3" t="s">
        <v>27</v>
      </c>
      <c r="G773" s="3">
        <v>3</v>
      </c>
      <c r="H773" s="3">
        <v>57</v>
      </c>
      <c r="I773" s="3" t="s">
        <v>56</v>
      </c>
    </row>
    <row r="774" spans="1:9" ht="76.5" x14ac:dyDescent="0.2">
      <c r="A774" s="1">
        <f t="shared" si="12"/>
        <v>-10699.333333333332</v>
      </c>
      <c r="B774" s="7">
        <v>101</v>
      </c>
      <c r="C774" s="2">
        <v>41929</v>
      </c>
      <c r="D774" s="2" t="s">
        <v>4</v>
      </c>
      <c r="E774" s="5" t="s">
        <v>6</v>
      </c>
      <c r="F774" s="5" t="s">
        <v>8</v>
      </c>
      <c r="G774" s="3">
        <v>3</v>
      </c>
      <c r="H774" s="3">
        <v>14</v>
      </c>
      <c r="I774" s="3" t="s">
        <v>58</v>
      </c>
    </row>
    <row r="775" spans="1:9" ht="38.25" x14ac:dyDescent="0.2">
      <c r="A775" s="1">
        <f t="shared" si="12"/>
        <v>-10698.333333333332</v>
      </c>
      <c r="B775" s="7">
        <v>1</v>
      </c>
      <c r="C775" s="2">
        <v>41930</v>
      </c>
      <c r="D775" s="2" t="s">
        <v>4</v>
      </c>
      <c r="E775" s="3" t="s">
        <v>9</v>
      </c>
      <c r="F775" s="3" t="s">
        <v>15</v>
      </c>
      <c r="G775" s="3">
        <v>4</v>
      </c>
      <c r="H775" s="3">
        <v>47</v>
      </c>
      <c r="I775" s="3" t="s">
        <v>59</v>
      </c>
    </row>
    <row r="776" spans="1:9" ht="178.5" x14ac:dyDescent="0.2">
      <c r="A776" s="1">
        <f t="shared" si="12"/>
        <v>-11098.333333333332</v>
      </c>
      <c r="B776" s="7">
        <v>-400</v>
      </c>
      <c r="C776" s="2">
        <v>41931</v>
      </c>
      <c r="D776" s="2" t="s">
        <v>4</v>
      </c>
      <c r="E776" s="5" t="s">
        <v>6</v>
      </c>
      <c r="F776" s="3" t="s">
        <v>27</v>
      </c>
      <c r="G776" s="3">
        <v>0</v>
      </c>
      <c r="H776" s="3">
        <v>38</v>
      </c>
      <c r="I776" s="3" t="s">
        <v>60</v>
      </c>
    </row>
    <row r="777" spans="1:9" ht="63.75" x14ac:dyDescent="0.2">
      <c r="A777" s="1">
        <f t="shared" si="12"/>
        <v>-11463.333333333332</v>
      </c>
      <c r="B777" s="7">
        <v>-365</v>
      </c>
      <c r="C777" s="2">
        <v>41935</v>
      </c>
      <c r="D777" s="2" t="s">
        <v>4</v>
      </c>
      <c r="E777" s="3" t="s">
        <v>57</v>
      </c>
      <c r="F777" s="3" t="s">
        <v>27</v>
      </c>
      <c r="G777" s="3">
        <v>6</v>
      </c>
      <c r="H777" s="3">
        <v>7</v>
      </c>
      <c r="I777" s="3" t="s">
        <v>61</v>
      </c>
    </row>
    <row r="778" spans="1:9" ht="76.5" x14ac:dyDescent="0.2">
      <c r="A778" s="1">
        <f t="shared" si="12"/>
        <v>-11663.333333333332</v>
      </c>
      <c r="B778" s="7">
        <v>-200</v>
      </c>
      <c r="C778" s="2">
        <v>41935</v>
      </c>
      <c r="D778" s="2" t="s">
        <v>4</v>
      </c>
      <c r="E778" s="5" t="s">
        <v>6</v>
      </c>
      <c r="F778" s="3" t="s">
        <v>27</v>
      </c>
      <c r="G778" s="3">
        <v>5</v>
      </c>
      <c r="H778" s="3">
        <v>42</v>
      </c>
      <c r="I778" s="3" t="s">
        <v>62</v>
      </c>
    </row>
    <row r="779" spans="1:9" ht="38.25" x14ac:dyDescent="0.2">
      <c r="A779" s="1">
        <f t="shared" si="12"/>
        <v>-11863.333333333332</v>
      </c>
      <c r="B779" s="7">
        <v>-200</v>
      </c>
      <c r="C779" s="2">
        <v>41952</v>
      </c>
      <c r="D779" s="2" t="s">
        <v>4</v>
      </c>
      <c r="E779" s="5" t="s">
        <v>49</v>
      </c>
      <c r="F779" s="3" t="s">
        <v>50</v>
      </c>
      <c r="G779" s="3">
        <v>4</v>
      </c>
      <c r="H779" s="3">
        <v>25</v>
      </c>
      <c r="I779" s="3" t="s">
        <v>63</v>
      </c>
    </row>
    <row r="780" spans="1:9" ht="38.25" x14ac:dyDescent="0.2">
      <c r="A780" s="1">
        <f t="shared" si="12"/>
        <v>-11847.333333333332</v>
      </c>
      <c r="B780" s="7">
        <v>16</v>
      </c>
      <c r="C780" s="2">
        <v>41969</v>
      </c>
      <c r="D780" s="2" t="s">
        <v>4</v>
      </c>
      <c r="E780" s="5" t="s">
        <v>64</v>
      </c>
      <c r="F780" s="3" t="s">
        <v>65</v>
      </c>
      <c r="G780" s="3">
        <v>4</v>
      </c>
      <c r="H780" s="3">
        <v>10</v>
      </c>
      <c r="I780" s="3" t="s">
        <v>66</v>
      </c>
    </row>
    <row r="781" spans="1:9" ht="76.5" x14ac:dyDescent="0.2">
      <c r="A781" s="1">
        <f t="shared" si="12"/>
        <v>-12247.333333333332</v>
      </c>
      <c r="B781" s="7">
        <v>-400</v>
      </c>
      <c r="C781" s="2">
        <v>41971</v>
      </c>
      <c r="D781" s="2" t="s">
        <v>4</v>
      </c>
      <c r="E781" s="5" t="s">
        <v>6</v>
      </c>
      <c r="F781" s="3" t="s">
        <v>17</v>
      </c>
      <c r="G781" s="3">
        <v>4</v>
      </c>
      <c r="H781" s="3">
        <v>21</v>
      </c>
      <c r="I781" s="3" t="s">
        <v>67</v>
      </c>
    </row>
    <row r="782" spans="1:9" ht="63.75" x14ac:dyDescent="0.2">
      <c r="A782" s="1">
        <f t="shared" si="12"/>
        <v>-12240.083333333332</v>
      </c>
      <c r="B782" s="7">
        <v>7.25</v>
      </c>
      <c r="C782" s="2">
        <v>42007</v>
      </c>
      <c r="D782" s="2" t="s">
        <v>4</v>
      </c>
      <c r="E782" s="3" t="s">
        <v>9</v>
      </c>
      <c r="F782" s="3" t="s">
        <v>15</v>
      </c>
      <c r="G782" s="3">
        <v>6</v>
      </c>
      <c r="H782" s="3">
        <v>1</v>
      </c>
      <c r="I782" s="3" t="s">
        <v>68</v>
      </c>
    </row>
    <row r="783" spans="1:9" ht="63.75" x14ac:dyDescent="0.2">
      <c r="A783" s="1">
        <f t="shared" si="12"/>
        <v>-12239.083333333332</v>
      </c>
      <c r="B783" s="7">
        <v>1</v>
      </c>
      <c r="C783" s="2">
        <v>42013</v>
      </c>
      <c r="D783" s="2" t="s">
        <v>4</v>
      </c>
      <c r="E783" s="5" t="s">
        <v>70</v>
      </c>
      <c r="F783" s="3" t="s">
        <v>69</v>
      </c>
      <c r="G783" s="3">
        <v>4</v>
      </c>
      <c r="H783" s="3">
        <v>35</v>
      </c>
      <c r="I783" s="3" t="s">
        <v>71</v>
      </c>
    </row>
    <row r="784" spans="1:9" ht="114.75" x14ac:dyDescent="0.2">
      <c r="A784" s="1">
        <f t="shared" si="12"/>
        <v>-12386.083333333332</v>
      </c>
      <c r="B784" s="7">
        <v>-147</v>
      </c>
      <c r="C784" s="2">
        <v>42023</v>
      </c>
      <c r="D784" s="2" t="s">
        <v>4</v>
      </c>
      <c r="E784" s="5" t="s">
        <v>6</v>
      </c>
      <c r="F784" s="3" t="s">
        <v>17</v>
      </c>
      <c r="G784" s="3">
        <v>5</v>
      </c>
      <c r="H784" s="3">
        <v>16</v>
      </c>
      <c r="I784" s="3" t="s">
        <v>72</v>
      </c>
    </row>
    <row r="785" spans="1:9" ht="51" x14ac:dyDescent="0.2">
      <c r="A785" s="1">
        <f t="shared" si="12"/>
        <v>-12266.083333333332</v>
      </c>
      <c r="B785" s="7">
        <v>120</v>
      </c>
      <c r="C785" s="2">
        <v>42029</v>
      </c>
      <c r="D785" s="2" t="s">
        <v>4</v>
      </c>
      <c r="E785" s="3" t="s">
        <v>75</v>
      </c>
      <c r="F785" s="3" t="s">
        <v>73</v>
      </c>
      <c r="G785" s="3">
        <v>7</v>
      </c>
      <c r="H785" s="3">
        <v>32</v>
      </c>
      <c r="I785" s="3" t="s">
        <v>74</v>
      </c>
    </row>
    <row r="786" spans="1:9" ht="293.25" x14ac:dyDescent="0.2">
      <c r="A786" s="1">
        <f t="shared" si="12"/>
        <v>-12266.083333333332</v>
      </c>
      <c r="B786" s="7">
        <v>0</v>
      </c>
      <c r="C786" s="2">
        <v>42030</v>
      </c>
      <c r="D786" s="2" t="s">
        <v>4</v>
      </c>
      <c r="E786" s="3" t="s">
        <v>76</v>
      </c>
      <c r="F786" s="3" t="s">
        <v>77</v>
      </c>
      <c r="G786" s="3">
        <v>1</v>
      </c>
      <c r="H786" s="3">
        <v>34</v>
      </c>
      <c r="I786" s="3" t="s">
        <v>78</v>
      </c>
    </row>
    <row r="787" spans="1:9" ht="216.75" x14ac:dyDescent="0.2">
      <c r="A787" s="1">
        <f t="shared" si="12"/>
        <v>-11966.083333333332</v>
      </c>
      <c r="B787" s="7">
        <v>300</v>
      </c>
      <c r="C787" s="2">
        <v>42030</v>
      </c>
      <c r="D787" s="2" t="s">
        <v>4</v>
      </c>
      <c r="E787" s="5" t="s">
        <v>6</v>
      </c>
      <c r="F787" s="3" t="s">
        <v>77</v>
      </c>
      <c r="G787" s="3">
        <v>0</v>
      </c>
      <c r="H787" s="3">
        <v>47</v>
      </c>
      <c r="I787" s="3" t="s">
        <v>79</v>
      </c>
    </row>
    <row r="788" spans="1:9" ht="102" x14ac:dyDescent="0.2">
      <c r="A788" s="1">
        <f t="shared" si="12"/>
        <v>-11966.083333333332</v>
      </c>
      <c r="B788" s="7">
        <v>0</v>
      </c>
      <c r="C788" s="2">
        <v>42053</v>
      </c>
      <c r="D788" s="2" t="s">
        <v>4</v>
      </c>
      <c r="E788" s="3" t="s">
        <v>76</v>
      </c>
      <c r="F788" s="3" t="s">
        <v>20</v>
      </c>
      <c r="G788" s="3">
        <v>1</v>
      </c>
      <c r="H788" s="3">
        <v>22</v>
      </c>
      <c r="I788" s="3" t="s">
        <v>80</v>
      </c>
    </row>
    <row r="789" spans="1:9" ht="178.5" x14ac:dyDescent="0.2">
      <c r="A789" s="1">
        <f t="shared" si="12"/>
        <v>-11898.083333333332</v>
      </c>
      <c r="B789" s="7">
        <v>68</v>
      </c>
      <c r="C789" s="2">
        <v>42053</v>
      </c>
      <c r="D789" s="2" t="s">
        <v>4</v>
      </c>
      <c r="E789" s="3" t="s">
        <v>76</v>
      </c>
      <c r="F789" s="3" t="s">
        <v>20</v>
      </c>
      <c r="G789" s="3">
        <v>4</v>
      </c>
      <c r="H789" s="3">
        <v>9</v>
      </c>
      <c r="I789" s="3" t="s">
        <v>81</v>
      </c>
    </row>
    <row r="790" spans="1:9" ht="25.5" x14ac:dyDescent="0.2">
      <c r="A790" s="1">
        <f t="shared" si="12"/>
        <v>-11795.083333333332</v>
      </c>
      <c r="B790" s="7">
        <v>103</v>
      </c>
      <c r="C790" s="2">
        <v>42063</v>
      </c>
      <c r="D790" s="2" t="s">
        <v>4</v>
      </c>
      <c r="E790" s="3" t="s">
        <v>9</v>
      </c>
      <c r="F790" s="3" t="s">
        <v>15</v>
      </c>
      <c r="G790" s="3">
        <v>7</v>
      </c>
      <c r="H790" s="3">
        <v>36</v>
      </c>
      <c r="I790" s="3" t="s">
        <v>82</v>
      </c>
    </row>
    <row r="791" spans="1:9" ht="153" x14ac:dyDescent="0.2">
      <c r="A791" s="1">
        <f t="shared" si="12"/>
        <v>-11875.083333333332</v>
      </c>
      <c r="B791" s="7">
        <v>-80</v>
      </c>
      <c r="C791" s="2">
        <v>42070</v>
      </c>
      <c r="D791" s="2" t="s">
        <v>4</v>
      </c>
      <c r="E791" s="3" t="s">
        <v>75</v>
      </c>
      <c r="F791" s="3" t="s">
        <v>73</v>
      </c>
      <c r="G791" s="3">
        <v>6</v>
      </c>
      <c r="H791" s="3">
        <v>30</v>
      </c>
      <c r="I791" s="3" t="s">
        <v>83</v>
      </c>
    </row>
    <row r="792" spans="1:9" ht="89.25" x14ac:dyDescent="0.2">
      <c r="A792" s="1">
        <f t="shared" si="12"/>
        <v>-11464.083333333332</v>
      </c>
      <c r="B792" s="7">
        <v>411</v>
      </c>
      <c r="C792" s="2">
        <v>41716</v>
      </c>
      <c r="D792" s="2" t="s">
        <v>4</v>
      </c>
      <c r="E792" s="3" t="s">
        <v>84</v>
      </c>
      <c r="F792" s="3" t="s">
        <v>85</v>
      </c>
      <c r="G792" s="3">
        <v>9</v>
      </c>
      <c r="H792" s="3">
        <v>11</v>
      </c>
      <c r="I792" s="3" t="s">
        <v>86</v>
      </c>
    </row>
    <row r="793" spans="1:9" ht="25.5" x14ac:dyDescent="0.2">
      <c r="A793" s="1">
        <f t="shared" si="12"/>
        <v>-11458.083333333332</v>
      </c>
      <c r="B793" s="7">
        <v>6</v>
      </c>
      <c r="C793" s="2">
        <v>41716</v>
      </c>
      <c r="D793" s="2" t="s">
        <v>4</v>
      </c>
      <c r="E793" s="3" t="s">
        <v>87</v>
      </c>
      <c r="F793" s="3" t="s">
        <v>85</v>
      </c>
      <c r="G793" s="3">
        <v>1</v>
      </c>
      <c r="H793" s="3">
        <v>6</v>
      </c>
      <c r="I793" s="3" t="s">
        <v>88</v>
      </c>
    </row>
    <row r="794" spans="1:9" ht="51" x14ac:dyDescent="0.2">
      <c r="A794" s="1">
        <f t="shared" si="12"/>
        <v>-11052.083333333332</v>
      </c>
      <c r="B794" s="7">
        <v>406</v>
      </c>
      <c r="C794" s="2">
        <v>42082</v>
      </c>
      <c r="D794" s="2" t="s">
        <v>4</v>
      </c>
      <c r="E794" s="3" t="s">
        <v>84</v>
      </c>
      <c r="F794" s="3" t="s">
        <v>85</v>
      </c>
      <c r="G794" s="3">
        <v>1</v>
      </c>
      <c r="H794" s="3">
        <v>19</v>
      </c>
      <c r="I794" s="3" t="s">
        <v>89</v>
      </c>
    </row>
    <row r="795" spans="1:9" ht="25.5" x14ac:dyDescent="0.2">
      <c r="A795" s="1">
        <f t="shared" si="12"/>
        <v>-11021.083333333332</v>
      </c>
      <c r="B795" s="7">
        <v>31</v>
      </c>
      <c r="C795" s="2">
        <v>42082</v>
      </c>
      <c r="D795" s="2" t="s">
        <v>4</v>
      </c>
      <c r="E795" s="3" t="s">
        <v>90</v>
      </c>
      <c r="F795" s="3" t="s">
        <v>91</v>
      </c>
      <c r="G795" s="3">
        <v>1</v>
      </c>
      <c r="H795" s="3">
        <v>21</v>
      </c>
      <c r="I795" s="3" t="s">
        <v>97</v>
      </c>
    </row>
    <row r="796" spans="1:9" ht="25.5" x14ac:dyDescent="0.2">
      <c r="A796" s="1">
        <f t="shared" si="12"/>
        <v>-10839.083333333332</v>
      </c>
      <c r="B796" s="7">
        <v>182</v>
      </c>
      <c r="C796" s="2">
        <v>42082</v>
      </c>
      <c r="D796" s="2" t="s">
        <v>4</v>
      </c>
      <c r="E796" s="3" t="s">
        <v>87</v>
      </c>
      <c r="F796" s="3" t="s">
        <v>85</v>
      </c>
      <c r="G796" s="3">
        <v>1</v>
      </c>
      <c r="H796" s="3">
        <v>46</v>
      </c>
      <c r="I796" s="3" t="s">
        <v>93</v>
      </c>
    </row>
    <row r="797" spans="1:9" ht="25.5" x14ac:dyDescent="0.2">
      <c r="A797" s="1">
        <f t="shared" si="12"/>
        <v>-10838.083333333332</v>
      </c>
      <c r="B797" s="7">
        <v>1</v>
      </c>
      <c r="C797" s="2">
        <v>42082</v>
      </c>
      <c r="D797" s="2" t="s">
        <v>4</v>
      </c>
      <c r="E797" s="3" t="s">
        <v>84</v>
      </c>
      <c r="F797" s="3" t="s">
        <v>85</v>
      </c>
      <c r="G797" s="3">
        <v>9</v>
      </c>
      <c r="H797" s="3">
        <v>6</v>
      </c>
      <c r="I797" s="3" t="s">
        <v>98</v>
      </c>
    </row>
    <row r="798" spans="1:9" ht="25.5" x14ac:dyDescent="0.2">
      <c r="A798" s="1">
        <f t="shared" si="12"/>
        <v>-10804.083333333332</v>
      </c>
      <c r="B798" s="7">
        <v>34</v>
      </c>
      <c r="C798" s="2">
        <v>42083</v>
      </c>
      <c r="D798" s="2" t="s">
        <v>4</v>
      </c>
      <c r="E798" s="3" t="s">
        <v>92</v>
      </c>
      <c r="F798" s="3" t="s">
        <v>85</v>
      </c>
      <c r="G798" s="3">
        <v>2</v>
      </c>
      <c r="H798" s="3">
        <v>46</v>
      </c>
      <c r="I798" s="3" t="s">
        <v>94</v>
      </c>
    </row>
    <row r="799" spans="1:9" ht="25.5" x14ac:dyDescent="0.2">
      <c r="A799" s="1">
        <f t="shared" si="12"/>
        <v>-11004.083333333332</v>
      </c>
      <c r="B799" s="7">
        <v>-200</v>
      </c>
      <c r="C799" s="2">
        <v>42083</v>
      </c>
      <c r="D799" s="2" t="s">
        <v>4</v>
      </c>
      <c r="E799" s="3" t="s">
        <v>87</v>
      </c>
      <c r="F799" s="3" t="s">
        <v>85</v>
      </c>
      <c r="G799" s="3">
        <v>3</v>
      </c>
      <c r="H799" s="3">
        <v>45</v>
      </c>
      <c r="I799" s="3" t="s">
        <v>95</v>
      </c>
    </row>
    <row r="800" spans="1:9" ht="51" x14ac:dyDescent="0.2">
      <c r="A800" s="1">
        <f t="shared" si="12"/>
        <v>-10904.083333333332</v>
      </c>
      <c r="B800" s="7">
        <v>100</v>
      </c>
      <c r="C800" s="2">
        <v>42083</v>
      </c>
      <c r="D800" s="2" t="s">
        <v>4</v>
      </c>
      <c r="E800" s="3" t="s">
        <v>84</v>
      </c>
      <c r="F800" s="3" t="s">
        <v>85</v>
      </c>
      <c r="G800" s="3">
        <v>3</v>
      </c>
      <c r="H800" s="3">
        <v>21</v>
      </c>
      <c r="I800" s="3" t="s">
        <v>99</v>
      </c>
    </row>
    <row r="801" spans="1:9" ht="25.5" x14ac:dyDescent="0.2">
      <c r="A801" s="1">
        <f t="shared" si="12"/>
        <v>-10840.083333333332</v>
      </c>
      <c r="B801" s="7">
        <v>64</v>
      </c>
      <c r="C801" s="2">
        <v>42084</v>
      </c>
      <c r="D801" s="2" t="s">
        <v>4</v>
      </c>
      <c r="E801" s="3" t="s">
        <v>84</v>
      </c>
      <c r="F801" s="3" t="s">
        <v>85</v>
      </c>
      <c r="G801" s="3">
        <v>10</v>
      </c>
      <c r="H801" s="3">
        <v>50</v>
      </c>
      <c r="I801" s="5" t="s">
        <v>101</v>
      </c>
    </row>
    <row r="802" spans="1:9" ht="51" x14ac:dyDescent="0.2">
      <c r="A802" s="1">
        <f t="shared" si="12"/>
        <v>-10830.993333333332</v>
      </c>
      <c r="B802" s="7">
        <v>9.09</v>
      </c>
      <c r="C802" s="2">
        <v>42084</v>
      </c>
      <c r="D802" s="3" t="s">
        <v>1545</v>
      </c>
      <c r="E802" s="5" t="s">
        <v>102</v>
      </c>
      <c r="F802" s="3" t="s">
        <v>85</v>
      </c>
      <c r="G802" s="3">
        <v>0</v>
      </c>
      <c r="H802" s="3">
        <v>0</v>
      </c>
      <c r="I802" s="3" t="s">
        <v>96</v>
      </c>
    </row>
    <row r="803" spans="1:9" ht="25.5" x14ac:dyDescent="0.2">
      <c r="A803" s="1">
        <f t="shared" si="12"/>
        <v>-10808.993333333332</v>
      </c>
      <c r="B803" s="7">
        <v>22</v>
      </c>
      <c r="C803" s="2">
        <v>42084</v>
      </c>
      <c r="D803" s="2" t="s">
        <v>4</v>
      </c>
      <c r="E803" s="3" t="s">
        <v>84</v>
      </c>
      <c r="F803" s="3" t="s">
        <v>85</v>
      </c>
      <c r="G803" s="3">
        <v>1</v>
      </c>
      <c r="H803" s="3">
        <v>43</v>
      </c>
      <c r="I803" s="3" t="s">
        <v>101</v>
      </c>
    </row>
    <row r="804" spans="1:9" ht="38.25" x14ac:dyDescent="0.2">
      <c r="A804" s="1">
        <f t="shared" si="12"/>
        <v>-10791.993333333332</v>
      </c>
      <c r="B804" s="7">
        <v>17</v>
      </c>
      <c r="C804" s="2">
        <v>42085</v>
      </c>
      <c r="D804" s="2" t="s">
        <v>4</v>
      </c>
      <c r="E804" s="3" t="s">
        <v>84</v>
      </c>
      <c r="F804" s="3" t="s">
        <v>85</v>
      </c>
      <c r="G804" s="3">
        <v>6</v>
      </c>
      <c r="H804" s="3">
        <v>44</v>
      </c>
      <c r="I804" s="3" t="s">
        <v>100</v>
      </c>
    </row>
    <row r="805" spans="1:9" ht="25.5" x14ac:dyDescent="0.2">
      <c r="A805" s="1">
        <f t="shared" si="12"/>
        <v>-10734.993333333332</v>
      </c>
      <c r="B805" s="7">
        <v>57</v>
      </c>
      <c r="C805" s="2">
        <v>42091</v>
      </c>
      <c r="D805" s="2" t="s">
        <v>4</v>
      </c>
      <c r="E805" s="3" t="s">
        <v>9</v>
      </c>
      <c r="F805" s="3" t="s">
        <v>15</v>
      </c>
      <c r="G805" s="3">
        <v>3</v>
      </c>
      <c r="H805" s="3">
        <v>11</v>
      </c>
      <c r="I805" s="3" t="s">
        <v>103</v>
      </c>
    </row>
    <row r="806" spans="1:9" ht="127.5" x14ac:dyDescent="0.2">
      <c r="A806" s="1">
        <f t="shared" si="12"/>
        <v>-10615.993333333332</v>
      </c>
      <c r="B806" s="7">
        <v>119</v>
      </c>
      <c r="C806" s="2">
        <v>42098</v>
      </c>
      <c r="D806" s="2" t="s">
        <v>4</v>
      </c>
      <c r="E806" s="3" t="s">
        <v>84</v>
      </c>
      <c r="F806" s="3" t="s">
        <v>104</v>
      </c>
      <c r="G806" s="3">
        <v>2</v>
      </c>
      <c r="H806" s="3">
        <v>33</v>
      </c>
      <c r="I806" s="3" t="s">
        <v>105</v>
      </c>
    </row>
    <row r="807" spans="1:9" ht="63.75" x14ac:dyDescent="0.2">
      <c r="A807" s="1">
        <f t="shared" si="12"/>
        <v>-10505.993333333332</v>
      </c>
      <c r="B807" s="7">
        <v>110</v>
      </c>
      <c r="C807" s="2">
        <v>42100</v>
      </c>
      <c r="D807" s="2" t="s">
        <v>4</v>
      </c>
      <c r="E807" s="3" t="s">
        <v>84</v>
      </c>
      <c r="F807" s="3" t="s">
        <v>17</v>
      </c>
      <c r="G807" s="3">
        <v>2</v>
      </c>
      <c r="H807" s="3">
        <v>42</v>
      </c>
      <c r="I807" s="3" t="s">
        <v>106</v>
      </c>
    </row>
    <row r="808" spans="1:9" ht="89.25" x14ac:dyDescent="0.2">
      <c r="A808" s="1">
        <f t="shared" si="12"/>
        <v>-10236.993333333332</v>
      </c>
      <c r="B808" s="7">
        <v>269</v>
      </c>
      <c r="C808" s="2">
        <v>42109</v>
      </c>
      <c r="D808" s="2" t="s">
        <v>4</v>
      </c>
      <c r="E808" s="3" t="s">
        <v>84</v>
      </c>
      <c r="F808" s="3" t="s">
        <v>20</v>
      </c>
      <c r="G808" s="3">
        <v>1</v>
      </c>
      <c r="H808" s="3">
        <v>50</v>
      </c>
      <c r="I808" s="3" t="s">
        <v>107</v>
      </c>
    </row>
    <row r="809" spans="1:9" ht="25.5" x14ac:dyDescent="0.2">
      <c r="A809" s="1">
        <f t="shared" si="12"/>
        <v>-10223.993333333332</v>
      </c>
      <c r="B809" s="7">
        <v>13</v>
      </c>
      <c r="C809" s="2">
        <v>42091</v>
      </c>
      <c r="D809" s="2" t="s">
        <v>4</v>
      </c>
      <c r="E809" s="3" t="s">
        <v>9</v>
      </c>
      <c r="F809" s="3" t="s">
        <v>15</v>
      </c>
      <c r="G809" s="3">
        <v>3</v>
      </c>
      <c r="H809" s="3">
        <v>42</v>
      </c>
      <c r="I809" s="3" t="s">
        <v>108</v>
      </c>
    </row>
    <row r="810" spans="1:9" ht="51" x14ac:dyDescent="0.2">
      <c r="A810" s="1">
        <f t="shared" si="12"/>
        <v>-10283.993333333332</v>
      </c>
      <c r="B810" s="7">
        <v>-60</v>
      </c>
      <c r="C810" s="2">
        <v>42148</v>
      </c>
      <c r="D810" s="2" t="s">
        <v>4</v>
      </c>
      <c r="E810" s="3" t="s">
        <v>9</v>
      </c>
      <c r="F810" s="3" t="s">
        <v>15</v>
      </c>
      <c r="G810" s="3">
        <v>3</v>
      </c>
      <c r="H810" s="3">
        <v>2</v>
      </c>
      <c r="I810" s="3" t="s">
        <v>109</v>
      </c>
    </row>
    <row r="811" spans="1:9" ht="38.25" x14ac:dyDescent="0.2">
      <c r="A811" s="1">
        <f t="shared" si="12"/>
        <v>-10237.993333333332</v>
      </c>
      <c r="B811" s="7">
        <v>46</v>
      </c>
      <c r="C811" s="2">
        <v>42157</v>
      </c>
      <c r="D811" s="2" t="s">
        <v>4</v>
      </c>
      <c r="E811" s="3" t="s">
        <v>111</v>
      </c>
      <c r="F811" s="3" t="s">
        <v>39</v>
      </c>
      <c r="G811" s="3">
        <v>1</v>
      </c>
      <c r="H811" s="3">
        <v>24</v>
      </c>
      <c r="I811" s="3" t="s">
        <v>115</v>
      </c>
    </row>
    <row r="812" spans="1:9" ht="293.25" x14ac:dyDescent="0.2">
      <c r="A812" s="1">
        <f t="shared" si="12"/>
        <v>-9987.993333333332</v>
      </c>
      <c r="B812" s="7">
        <v>250</v>
      </c>
      <c r="C812" s="2">
        <v>42157</v>
      </c>
      <c r="D812" s="2" t="s">
        <v>4</v>
      </c>
      <c r="E812" s="3" t="s">
        <v>112</v>
      </c>
      <c r="F812" s="3" t="s">
        <v>39</v>
      </c>
      <c r="G812" s="3">
        <v>1</v>
      </c>
      <c r="H812" s="3">
        <v>49</v>
      </c>
      <c r="I812" s="3" t="s">
        <v>116</v>
      </c>
    </row>
    <row r="813" spans="1:9" ht="25.5" x14ac:dyDescent="0.2">
      <c r="A813" s="1">
        <f t="shared" si="12"/>
        <v>-9986.8933333333316</v>
      </c>
      <c r="B813" s="7">
        <v>1.1000000000000001</v>
      </c>
      <c r="C813" s="2">
        <v>42157</v>
      </c>
      <c r="D813" s="2" t="s">
        <v>110</v>
      </c>
      <c r="E813" s="3" t="s">
        <v>113</v>
      </c>
      <c r="F813" s="3" t="s">
        <v>39</v>
      </c>
      <c r="G813" s="3">
        <v>0</v>
      </c>
      <c r="H813" s="3">
        <v>3</v>
      </c>
      <c r="I813" s="3" t="s">
        <v>114</v>
      </c>
    </row>
    <row r="814" spans="1:9" ht="89.25" x14ac:dyDescent="0.2">
      <c r="A814" s="1">
        <f t="shared" si="12"/>
        <v>-9961.8933333333316</v>
      </c>
      <c r="B814" s="7">
        <v>25</v>
      </c>
      <c r="C814" s="2">
        <v>42158</v>
      </c>
      <c r="D814" s="2" t="s">
        <v>4</v>
      </c>
      <c r="E814" s="3" t="s">
        <v>84</v>
      </c>
      <c r="F814" s="3" t="s">
        <v>20</v>
      </c>
      <c r="G814" s="3">
        <v>3</v>
      </c>
      <c r="H814" s="3">
        <v>8</v>
      </c>
      <c r="I814" s="3" t="s">
        <v>117</v>
      </c>
    </row>
    <row r="815" spans="1:9" ht="63.75" x14ac:dyDescent="0.2">
      <c r="A815" s="1">
        <f t="shared" si="12"/>
        <v>-9949.8933333333316</v>
      </c>
      <c r="B815" s="7">
        <v>12</v>
      </c>
      <c r="C815" s="2">
        <v>42167</v>
      </c>
      <c r="D815" s="2" t="s">
        <v>4</v>
      </c>
      <c r="E815" s="3" t="s">
        <v>118</v>
      </c>
      <c r="F815" s="3" t="s">
        <v>27</v>
      </c>
      <c r="G815" s="3">
        <v>2</v>
      </c>
      <c r="H815" s="3">
        <v>24</v>
      </c>
      <c r="I815" s="3" t="s">
        <v>119</v>
      </c>
    </row>
    <row r="816" spans="1:9" ht="63.75" x14ac:dyDescent="0.2">
      <c r="A816" s="1">
        <f t="shared" si="12"/>
        <v>-9740.8933333333316</v>
      </c>
      <c r="B816" s="7">
        <v>209</v>
      </c>
      <c r="C816" s="2">
        <v>42168</v>
      </c>
      <c r="D816" s="2" t="s">
        <v>4</v>
      </c>
      <c r="E816" s="3" t="s">
        <v>84</v>
      </c>
      <c r="F816" s="5" t="s">
        <v>8</v>
      </c>
      <c r="G816" s="3">
        <v>1</v>
      </c>
      <c r="H816" s="3">
        <v>5</v>
      </c>
      <c r="I816" s="3" t="s">
        <v>120</v>
      </c>
    </row>
    <row r="817" spans="1:9" ht="153" x14ac:dyDescent="0.2">
      <c r="A817" s="1">
        <f t="shared" si="12"/>
        <v>-9423.8933333333316</v>
      </c>
      <c r="B817" s="7">
        <v>317</v>
      </c>
      <c r="C817" s="2">
        <v>42169</v>
      </c>
      <c r="D817" s="2" t="s">
        <v>4</v>
      </c>
      <c r="E817" s="3" t="s">
        <v>118</v>
      </c>
      <c r="F817" s="3" t="s">
        <v>27</v>
      </c>
      <c r="G817" s="3">
        <v>1</v>
      </c>
      <c r="H817" s="3">
        <v>41</v>
      </c>
      <c r="I817" s="3" t="s">
        <v>121</v>
      </c>
    </row>
    <row r="818" spans="1:9" ht="76.5" x14ac:dyDescent="0.2">
      <c r="A818" s="1">
        <f t="shared" si="12"/>
        <v>-9319.8933333333316</v>
      </c>
      <c r="B818" s="7">
        <v>104</v>
      </c>
      <c r="C818" s="2">
        <v>42175</v>
      </c>
      <c r="D818" s="2" t="s">
        <v>4</v>
      </c>
      <c r="E818" s="3" t="s">
        <v>118</v>
      </c>
      <c r="F818" s="3" t="s">
        <v>27</v>
      </c>
      <c r="G818" s="3">
        <v>2</v>
      </c>
      <c r="H818" s="3">
        <v>32</v>
      </c>
      <c r="I818" s="3" t="s">
        <v>122</v>
      </c>
    </row>
    <row r="819" spans="1:9" ht="102" x14ac:dyDescent="0.2">
      <c r="A819" s="1">
        <f t="shared" si="12"/>
        <v>-9304.8933333333316</v>
      </c>
      <c r="B819" s="7">
        <v>15</v>
      </c>
      <c r="C819" s="2">
        <v>42182</v>
      </c>
      <c r="D819" s="2" t="s">
        <v>4</v>
      </c>
      <c r="E819" s="3" t="s">
        <v>84</v>
      </c>
      <c r="F819" s="3" t="s">
        <v>123</v>
      </c>
      <c r="G819" s="3">
        <v>4</v>
      </c>
      <c r="H819" s="3">
        <v>19</v>
      </c>
      <c r="I819" s="3" t="s">
        <v>124</v>
      </c>
    </row>
    <row r="820" spans="1:9" ht="51" x14ac:dyDescent="0.2">
      <c r="A820" s="1">
        <f t="shared" si="12"/>
        <v>-9172.8933333333316</v>
      </c>
      <c r="B820" s="7">
        <v>132</v>
      </c>
      <c r="C820" s="2">
        <v>42187</v>
      </c>
      <c r="D820" s="2" t="s">
        <v>4</v>
      </c>
      <c r="E820" s="3" t="s">
        <v>84</v>
      </c>
      <c r="F820" s="3" t="s">
        <v>125</v>
      </c>
      <c r="G820" s="3">
        <v>3</v>
      </c>
      <c r="H820" s="3">
        <v>15</v>
      </c>
      <c r="I820" s="3" t="s">
        <v>126</v>
      </c>
    </row>
    <row r="821" spans="1:9" ht="38.25" x14ac:dyDescent="0.2">
      <c r="A821" s="1">
        <f t="shared" si="12"/>
        <v>-9165.8933333333316</v>
      </c>
      <c r="B821" s="7">
        <v>7</v>
      </c>
      <c r="C821" s="2">
        <v>42194</v>
      </c>
      <c r="D821" s="2" t="s">
        <v>4</v>
      </c>
      <c r="E821" s="3" t="s">
        <v>84</v>
      </c>
      <c r="F821" s="3" t="s">
        <v>125</v>
      </c>
      <c r="G821" s="3">
        <v>3</v>
      </c>
      <c r="H821" s="3">
        <v>45</v>
      </c>
      <c r="I821" s="3" t="s">
        <v>127</v>
      </c>
    </row>
    <row r="822" spans="1:9" ht="25.5" x14ac:dyDescent="0.2">
      <c r="A822" s="1">
        <f t="shared" si="12"/>
        <v>-9163.8933333333316</v>
      </c>
      <c r="B822" s="7">
        <v>2</v>
      </c>
      <c r="C822" s="2">
        <v>42203</v>
      </c>
      <c r="D822" s="72" t="s">
        <v>1550</v>
      </c>
      <c r="E822" s="3" t="s">
        <v>128</v>
      </c>
      <c r="F822" s="3" t="s">
        <v>129</v>
      </c>
      <c r="G822" s="3">
        <v>0</v>
      </c>
      <c r="H822" s="3">
        <v>5</v>
      </c>
      <c r="I822" s="3" t="s">
        <v>130</v>
      </c>
    </row>
    <row r="823" spans="1:9" ht="229.5" x14ac:dyDescent="0.2">
      <c r="A823" s="1">
        <f t="shared" si="12"/>
        <v>-8860.8933333333316</v>
      </c>
      <c r="B823" s="7">
        <v>303</v>
      </c>
      <c r="C823" s="2">
        <v>41845</v>
      </c>
      <c r="D823" s="2" t="s">
        <v>4</v>
      </c>
      <c r="E823" s="3" t="s">
        <v>118</v>
      </c>
      <c r="F823" s="3" t="s">
        <v>27</v>
      </c>
      <c r="G823" s="3">
        <v>1</v>
      </c>
      <c r="H823" s="3">
        <v>32</v>
      </c>
      <c r="I823" s="3" t="s">
        <v>131</v>
      </c>
    </row>
    <row r="824" spans="1:9" ht="63.75" x14ac:dyDescent="0.2">
      <c r="A824" s="1">
        <f t="shared" si="12"/>
        <v>-8611.8933333333316</v>
      </c>
      <c r="B824" s="7">
        <v>249</v>
      </c>
      <c r="C824" s="2">
        <v>42217</v>
      </c>
      <c r="D824" s="2" t="s">
        <v>4</v>
      </c>
      <c r="E824" s="3" t="s">
        <v>84</v>
      </c>
      <c r="F824" s="3" t="s">
        <v>132</v>
      </c>
      <c r="G824" s="3">
        <v>1</v>
      </c>
      <c r="H824" s="3">
        <v>59</v>
      </c>
      <c r="I824" s="3" t="s">
        <v>133</v>
      </c>
    </row>
    <row r="825" spans="1:9" ht="25.5" x14ac:dyDescent="0.2">
      <c r="A825" s="1">
        <f t="shared" si="12"/>
        <v>-8609.8933333333316</v>
      </c>
      <c r="B825" s="7">
        <v>2</v>
      </c>
      <c r="C825" s="2">
        <v>42223</v>
      </c>
      <c r="D825" s="2" t="s">
        <v>4</v>
      </c>
      <c r="E825" s="3" t="s">
        <v>135</v>
      </c>
      <c r="F825" s="3" t="s">
        <v>134</v>
      </c>
      <c r="G825" s="3">
        <v>4</v>
      </c>
      <c r="H825" s="3">
        <v>42</v>
      </c>
      <c r="I825" s="3" t="s">
        <v>136</v>
      </c>
    </row>
    <row r="826" spans="1:9" ht="204" x14ac:dyDescent="0.2">
      <c r="A826" s="1">
        <f t="shared" si="12"/>
        <v>-8597.8933333333316</v>
      </c>
      <c r="B826" s="7">
        <v>12</v>
      </c>
      <c r="C826" s="2">
        <v>42231</v>
      </c>
      <c r="D826" s="2" t="s">
        <v>4</v>
      </c>
      <c r="E826" s="5" t="s">
        <v>6</v>
      </c>
      <c r="F826" s="3" t="s">
        <v>27</v>
      </c>
      <c r="G826" s="3">
        <v>3</v>
      </c>
      <c r="H826" s="3">
        <v>19</v>
      </c>
      <c r="I826" s="3" t="s">
        <v>137</v>
      </c>
    </row>
    <row r="827" spans="1:9" ht="51" x14ac:dyDescent="0.2">
      <c r="A827" s="1">
        <f t="shared" si="12"/>
        <v>-8897.8933333333316</v>
      </c>
      <c r="B827" s="7">
        <v>-300</v>
      </c>
      <c r="C827" s="2">
        <v>42235</v>
      </c>
      <c r="D827" s="2" t="s">
        <v>4</v>
      </c>
      <c r="E827" s="5" t="s">
        <v>6</v>
      </c>
      <c r="F827" s="3" t="s">
        <v>20</v>
      </c>
      <c r="G827" s="3">
        <v>2</v>
      </c>
      <c r="H827" s="3">
        <v>5</v>
      </c>
      <c r="I827" s="3" t="s">
        <v>138</v>
      </c>
    </row>
    <row r="828" spans="1:9" ht="25.5" x14ac:dyDescent="0.2">
      <c r="A828" s="1">
        <f t="shared" si="12"/>
        <v>-8884.6433333333316</v>
      </c>
      <c r="B828" s="7">
        <v>13.25</v>
      </c>
      <c r="C828" s="2">
        <v>42245</v>
      </c>
      <c r="D828" s="2" t="s">
        <v>4</v>
      </c>
      <c r="E828" s="3" t="s">
        <v>9</v>
      </c>
      <c r="F828" s="3" t="s">
        <v>15</v>
      </c>
      <c r="G828" s="3">
        <v>5</v>
      </c>
      <c r="H828" s="3">
        <v>14</v>
      </c>
      <c r="I828" s="3" t="s">
        <v>136</v>
      </c>
    </row>
    <row r="829" spans="1:9" ht="76.5" x14ac:dyDescent="0.2">
      <c r="A829" s="1">
        <f t="shared" si="12"/>
        <v>-8969.6433333333316</v>
      </c>
      <c r="B829" s="7">
        <v>-85</v>
      </c>
      <c r="C829" s="2">
        <v>42263</v>
      </c>
      <c r="D829" s="2" t="s">
        <v>4</v>
      </c>
      <c r="E829" s="3" t="s">
        <v>84</v>
      </c>
      <c r="F829" s="3" t="s">
        <v>125</v>
      </c>
      <c r="G829" s="3">
        <v>2</v>
      </c>
      <c r="H829" s="3">
        <v>31</v>
      </c>
      <c r="I829" s="3" t="s">
        <v>139</v>
      </c>
    </row>
    <row r="830" spans="1:9" ht="63.75" x14ac:dyDescent="0.2">
      <c r="A830" s="1">
        <f t="shared" si="12"/>
        <v>-8916.6433333333316</v>
      </c>
      <c r="B830" s="7">
        <v>53</v>
      </c>
      <c r="C830" s="2">
        <v>42270</v>
      </c>
      <c r="D830" s="2" t="s">
        <v>4</v>
      </c>
      <c r="E830" s="3" t="s">
        <v>118</v>
      </c>
      <c r="F830" s="3" t="s">
        <v>27</v>
      </c>
      <c r="G830" s="3">
        <v>1</v>
      </c>
      <c r="H830" s="3">
        <v>50</v>
      </c>
      <c r="I830" s="3" t="s">
        <v>140</v>
      </c>
    </row>
    <row r="831" spans="1:9" ht="51" x14ac:dyDescent="0.2">
      <c r="A831" s="1">
        <f t="shared" si="12"/>
        <v>-8764.6433333333316</v>
      </c>
      <c r="B831" s="7">
        <v>152</v>
      </c>
      <c r="C831" s="2">
        <v>42280</v>
      </c>
      <c r="D831" s="2" t="s">
        <v>4</v>
      </c>
      <c r="E831" s="3" t="s">
        <v>84</v>
      </c>
      <c r="F831" s="3" t="s">
        <v>141</v>
      </c>
      <c r="G831" s="3">
        <v>4</v>
      </c>
      <c r="H831" s="3">
        <v>57</v>
      </c>
      <c r="I831" s="3" t="s">
        <v>142</v>
      </c>
    </row>
    <row r="832" spans="1:9" ht="89.25" x14ac:dyDescent="0.2">
      <c r="A832" s="1">
        <f t="shared" si="12"/>
        <v>-8964.6433333333316</v>
      </c>
      <c r="B832" s="7">
        <v>-200</v>
      </c>
      <c r="C832" s="2">
        <v>42284</v>
      </c>
      <c r="D832" s="2" t="s">
        <v>4</v>
      </c>
      <c r="E832" s="3" t="s">
        <v>84</v>
      </c>
      <c r="F832" s="3" t="s">
        <v>125</v>
      </c>
      <c r="G832" s="3">
        <v>2</v>
      </c>
      <c r="H832" s="3">
        <v>11</v>
      </c>
      <c r="I832" s="3" t="s">
        <v>143</v>
      </c>
    </row>
    <row r="833" spans="1:9" ht="25.5" x14ac:dyDescent="0.2">
      <c r="A833" s="1">
        <f t="shared" si="12"/>
        <v>-8894.6433333333316</v>
      </c>
      <c r="B833" s="7">
        <v>70</v>
      </c>
      <c r="C833" s="2">
        <v>42287</v>
      </c>
      <c r="D833" s="2" t="s">
        <v>4</v>
      </c>
      <c r="E833" s="3" t="s">
        <v>9</v>
      </c>
      <c r="F833" s="3" t="s">
        <v>144</v>
      </c>
      <c r="G833" s="3">
        <v>7</v>
      </c>
      <c r="H833" s="3">
        <v>0</v>
      </c>
      <c r="I833" s="3" t="s">
        <v>145</v>
      </c>
    </row>
    <row r="834" spans="1:9" ht="51" x14ac:dyDescent="0.2">
      <c r="A834" s="1">
        <f t="shared" si="12"/>
        <v>-9244.6433333333316</v>
      </c>
      <c r="B834" s="7">
        <v>-350</v>
      </c>
      <c r="C834" s="2">
        <v>42293</v>
      </c>
      <c r="D834" s="2" t="s">
        <v>4</v>
      </c>
      <c r="E834" s="3" t="s">
        <v>118</v>
      </c>
      <c r="F834" s="5" t="s">
        <v>8</v>
      </c>
      <c r="G834" s="3">
        <v>1</v>
      </c>
      <c r="H834" s="3">
        <v>47</v>
      </c>
      <c r="I834" s="3" t="s">
        <v>146</v>
      </c>
    </row>
    <row r="835" spans="1:9" ht="89.25" x14ac:dyDescent="0.2">
      <c r="A835" s="1">
        <f t="shared" ref="A835:A898" si="13">A834+B835</f>
        <v>-9609.6433333333316</v>
      </c>
      <c r="B835" s="7">
        <v>-365</v>
      </c>
      <c r="C835" s="2">
        <v>42299</v>
      </c>
      <c r="D835" s="2" t="s">
        <v>4</v>
      </c>
      <c r="E835" s="3" t="s">
        <v>57</v>
      </c>
      <c r="F835" s="3" t="s">
        <v>27</v>
      </c>
      <c r="G835" s="3">
        <v>5</v>
      </c>
      <c r="H835" s="3">
        <v>54</v>
      </c>
      <c r="I835" s="3" t="s">
        <v>147</v>
      </c>
    </row>
    <row r="836" spans="1:9" ht="76.5" x14ac:dyDescent="0.2">
      <c r="A836" s="1">
        <f t="shared" si="13"/>
        <v>-9538.8933333333316</v>
      </c>
      <c r="B836" s="7">
        <v>70.75</v>
      </c>
      <c r="C836" s="2">
        <v>42300</v>
      </c>
      <c r="D836" s="2" t="s">
        <v>4</v>
      </c>
      <c r="E836" s="3" t="s">
        <v>9</v>
      </c>
      <c r="F836" s="3" t="s">
        <v>148</v>
      </c>
      <c r="G836" s="3">
        <v>5</v>
      </c>
      <c r="H836" s="3">
        <v>7</v>
      </c>
      <c r="I836" s="3" t="s">
        <v>149</v>
      </c>
    </row>
    <row r="837" spans="1:9" ht="89.25" x14ac:dyDescent="0.2">
      <c r="A837" s="1">
        <f t="shared" si="13"/>
        <v>-9298.8933333333316</v>
      </c>
      <c r="B837" s="7">
        <v>240</v>
      </c>
      <c r="C837" s="2">
        <v>42301</v>
      </c>
      <c r="D837" s="2" t="s">
        <v>4</v>
      </c>
      <c r="E837" s="3" t="s">
        <v>75</v>
      </c>
      <c r="F837" s="3" t="s">
        <v>73</v>
      </c>
      <c r="G837" s="3">
        <v>7</v>
      </c>
      <c r="H837" s="3">
        <v>25</v>
      </c>
      <c r="I837" s="3" t="s">
        <v>150</v>
      </c>
    </row>
    <row r="838" spans="1:9" ht="38.25" x14ac:dyDescent="0.2">
      <c r="A838" s="1">
        <f t="shared" si="13"/>
        <v>-9285.6433333333316</v>
      </c>
      <c r="B838" s="7">
        <v>13.25</v>
      </c>
      <c r="C838" s="2">
        <v>42307</v>
      </c>
      <c r="D838" s="2" t="s">
        <v>4</v>
      </c>
      <c r="E838" s="3" t="s">
        <v>153</v>
      </c>
      <c r="F838" s="3" t="s">
        <v>151</v>
      </c>
      <c r="G838" s="3">
        <v>4</v>
      </c>
      <c r="H838" s="3">
        <v>14</v>
      </c>
      <c r="I838" s="3" t="s">
        <v>152</v>
      </c>
    </row>
    <row r="839" spans="1:9" ht="25.5" x14ac:dyDescent="0.2">
      <c r="A839" s="1">
        <f t="shared" si="13"/>
        <v>-9255.6433333333316</v>
      </c>
      <c r="B839" s="8">
        <v>30</v>
      </c>
      <c r="C839" s="2">
        <v>42316</v>
      </c>
      <c r="D839" s="2" t="s">
        <v>4</v>
      </c>
      <c r="E839" s="3" t="s">
        <v>9</v>
      </c>
      <c r="F839" s="3" t="s">
        <v>134</v>
      </c>
      <c r="G839" s="3">
        <v>6</v>
      </c>
      <c r="H839" s="3">
        <v>30</v>
      </c>
      <c r="I839" s="3" t="s">
        <v>154</v>
      </c>
    </row>
    <row r="840" spans="1:9" ht="25.5" x14ac:dyDescent="0.2">
      <c r="A840" s="1">
        <f t="shared" si="13"/>
        <v>-9162.3933333333316</v>
      </c>
      <c r="B840" s="8">
        <v>93.25</v>
      </c>
      <c r="C840" s="2">
        <v>42316</v>
      </c>
      <c r="D840" s="2" t="s">
        <v>4</v>
      </c>
      <c r="E840" s="3" t="s">
        <v>9</v>
      </c>
      <c r="F840" s="3" t="s">
        <v>134</v>
      </c>
      <c r="G840" s="3">
        <v>3</v>
      </c>
      <c r="H840" s="3">
        <v>20</v>
      </c>
      <c r="I840" s="3" t="s">
        <v>155</v>
      </c>
    </row>
    <row r="841" spans="1:9" ht="38.25" x14ac:dyDescent="0.2">
      <c r="A841" s="1">
        <f t="shared" si="13"/>
        <v>-9143.8933333333316</v>
      </c>
      <c r="B841" s="7">
        <v>18.5</v>
      </c>
      <c r="C841" s="2">
        <v>42322</v>
      </c>
      <c r="D841" s="2" t="s">
        <v>4</v>
      </c>
      <c r="E841" s="3" t="s">
        <v>156</v>
      </c>
      <c r="F841" s="3" t="s">
        <v>157</v>
      </c>
      <c r="G841" s="3">
        <v>5</v>
      </c>
      <c r="H841" s="3">
        <v>40</v>
      </c>
      <c r="I841" s="3" t="s">
        <v>158</v>
      </c>
    </row>
    <row r="842" spans="1:9" ht="38.25" x14ac:dyDescent="0.2">
      <c r="A842" s="1">
        <f t="shared" si="13"/>
        <v>-9178.8933333333316</v>
      </c>
      <c r="B842" s="7">
        <v>-35</v>
      </c>
      <c r="C842" s="2">
        <v>42335</v>
      </c>
      <c r="D842" s="2" t="s">
        <v>4</v>
      </c>
      <c r="E842" s="3" t="s">
        <v>84</v>
      </c>
      <c r="F842" s="3" t="s">
        <v>159</v>
      </c>
      <c r="G842" s="3">
        <v>2</v>
      </c>
      <c r="H842" s="3">
        <v>32</v>
      </c>
      <c r="I842" s="3" t="s">
        <v>160</v>
      </c>
    </row>
    <row r="843" spans="1:9" ht="25.5" x14ac:dyDescent="0.2">
      <c r="A843" s="1">
        <f t="shared" si="13"/>
        <v>-9150.8933333333316</v>
      </c>
      <c r="B843" s="7">
        <v>28</v>
      </c>
      <c r="C843" s="2">
        <v>42335</v>
      </c>
      <c r="D843" s="2" t="s">
        <v>4</v>
      </c>
      <c r="E843" s="3" t="s">
        <v>9</v>
      </c>
      <c r="F843" s="3" t="s">
        <v>15</v>
      </c>
      <c r="G843" s="3">
        <v>8</v>
      </c>
      <c r="H843" s="3">
        <v>6</v>
      </c>
      <c r="I843" s="3" t="s">
        <v>136</v>
      </c>
    </row>
    <row r="844" spans="1:9" ht="38.25" x14ac:dyDescent="0.2">
      <c r="A844" s="1">
        <f t="shared" si="13"/>
        <v>-9097.8933333333316</v>
      </c>
      <c r="B844" s="7">
        <v>53</v>
      </c>
      <c r="C844" s="2">
        <v>42339</v>
      </c>
      <c r="D844" s="2" t="s">
        <v>4</v>
      </c>
      <c r="E844" s="3" t="s">
        <v>84</v>
      </c>
      <c r="F844" s="3" t="s">
        <v>125</v>
      </c>
      <c r="G844" s="3">
        <v>2</v>
      </c>
      <c r="H844" s="3">
        <v>15</v>
      </c>
      <c r="I844" s="3" t="s">
        <v>161</v>
      </c>
    </row>
    <row r="845" spans="1:9" ht="178.5" x14ac:dyDescent="0.2">
      <c r="A845" s="1">
        <f t="shared" si="13"/>
        <v>-8991.8933333333316</v>
      </c>
      <c r="B845" s="7">
        <v>106</v>
      </c>
      <c r="C845" s="2">
        <v>42352</v>
      </c>
      <c r="D845" s="2" t="s">
        <v>4</v>
      </c>
      <c r="E845" s="3" t="s">
        <v>84</v>
      </c>
      <c r="F845" s="3" t="s">
        <v>125</v>
      </c>
      <c r="G845" s="3">
        <v>3</v>
      </c>
      <c r="H845" s="3">
        <v>24</v>
      </c>
      <c r="I845" s="3" t="s">
        <v>162</v>
      </c>
    </row>
    <row r="846" spans="1:9" ht="76.5" x14ac:dyDescent="0.2">
      <c r="A846" s="1">
        <f t="shared" si="13"/>
        <v>-8771.8933333333316</v>
      </c>
      <c r="B846" s="7">
        <v>220</v>
      </c>
      <c r="C846" s="2">
        <v>42385</v>
      </c>
      <c r="D846" s="2" t="s">
        <v>4</v>
      </c>
      <c r="E846" s="3" t="s">
        <v>164</v>
      </c>
      <c r="F846" s="3" t="s">
        <v>73</v>
      </c>
      <c r="G846" s="3">
        <v>7</v>
      </c>
      <c r="H846" s="3">
        <v>13</v>
      </c>
      <c r="I846" s="3" t="s">
        <v>163</v>
      </c>
    </row>
    <row r="847" spans="1:9" ht="63.75" x14ac:dyDescent="0.2">
      <c r="A847" s="1">
        <f t="shared" si="13"/>
        <v>-9220.8933333333316</v>
      </c>
      <c r="B847" s="7">
        <v>-449</v>
      </c>
      <c r="C847" s="2">
        <v>42392</v>
      </c>
      <c r="D847" s="2" t="s">
        <v>4</v>
      </c>
      <c r="E847" s="3" t="s">
        <v>84</v>
      </c>
      <c r="F847" s="3" t="s">
        <v>165</v>
      </c>
      <c r="G847" s="3">
        <v>5</v>
      </c>
      <c r="H847" s="3">
        <v>16</v>
      </c>
      <c r="I847" s="3" t="s">
        <v>166</v>
      </c>
    </row>
    <row r="848" spans="1:9" ht="127.5" x14ac:dyDescent="0.2">
      <c r="A848" s="1">
        <f t="shared" si="13"/>
        <v>-9420.8933333333316</v>
      </c>
      <c r="B848" s="7">
        <v>-200</v>
      </c>
      <c r="C848" s="2">
        <v>42402</v>
      </c>
      <c r="D848" s="2" t="s">
        <v>4</v>
      </c>
      <c r="E848" s="3" t="s">
        <v>84</v>
      </c>
      <c r="F848" s="3" t="s">
        <v>125</v>
      </c>
      <c r="G848" s="3">
        <v>2</v>
      </c>
      <c r="H848" s="3">
        <v>54</v>
      </c>
      <c r="I848" s="3" t="s">
        <v>167</v>
      </c>
    </row>
    <row r="849" spans="1:9" ht="51" x14ac:dyDescent="0.2">
      <c r="A849" s="1">
        <f t="shared" si="13"/>
        <v>-9720.8933333333316</v>
      </c>
      <c r="B849" s="7">
        <v>-300</v>
      </c>
      <c r="C849" s="2">
        <v>42435</v>
      </c>
      <c r="D849" s="2" t="s">
        <v>4</v>
      </c>
      <c r="E849" s="3" t="s">
        <v>90</v>
      </c>
      <c r="F849" s="3" t="s">
        <v>39</v>
      </c>
      <c r="G849" s="3">
        <v>1</v>
      </c>
      <c r="H849" s="3">
        <v>19</v>
      </c>
      <c r="I849" s="3" t="s">
        <v>168</v>
      </c>
    </row>
    <row r="850" spans="1:9" ht="25.5" x14ac:dyDescent="0.2">
      <c r="A850" s="1">
        <f t="shared" si="13"/>
        <v>-9484.8933333333316</v>
      </c>
      <c r="B850" s="7">
        <v>236</v>
      </c>
      <c r="C850" s="2">
        <v>42445</v>
      </c>
      <c r="D850" s="2" t="s">
        <v>4</v>
      </c>
      <c r="E850" s="3" t="s">
        <v>84</v>
      </c>
      <c r="F850" s="3" t="s">
        <v>85</v>
      </c>
      <c r="G850" s="3">
        <v>6</v>
      </c>
      <c r="H850" s="3">
        <v>19</v>
      </c>
    </row>
    <row r="851" spans="1:9" ht="25.5" x14ac:dyDescent="0.2">
      <c r="A851" s="1">
        <f t="shared" si="13"/>
        <v>-9505.3933333333316</v>
      </c>
      <c r="B851" s="7">
        <v>-20.5</v>
      </c>
      <c r="C851" s="2">
        <v>42445</v>
      </c>
      <c r="D851" s="2" t="s">
        <v>4</v>
      </c>
      <c r="E851" s="3" t="s">
        <v>171</v>
      </c>
      <c r="F851" s="3" t="s">
        <v>169</v>
      </c>
      <c r="G851" s="3">
        <v>0</v>
      </c>
      <c r="H851" s="3">
        <v>21</v>
      </c>
    </row>
    <row r="852" spans="1:9" ht="25.5" x14ac:dyDescent="0.2">
      <c r="A852" s="1">
        <f t="shared" si="13"/>
        <v>-9480.3933333333316</v>
      </c>
      <c r="B852" s="7">
        <v>25</v>
      </c>
      <c r="C852" s="2">
        <v>42445</v>
      </c>
      <c r="D852" s="2" t="s">
        <v>4</v>
      </c>
      <c r="E852" s="3" t="s">
        <v>172</v>
      </c>
      <c r="F852" s="3" t="s">
        <v>170</v>
      </c>
      <c r="G852" s="3">
        <v>0</v>
      </c>
      <c r="H852" s="3">
        <v>23</v>
      </c>
    </row>
    <row r="853" spans="1:9" ht="25.5" x14ac:dyDescent="0.2">
      <c r="A853" s="1">
        <f t="shared" si="13"/>
        <v>-9680.3933333333316</v>
      </c>
      <c r="B853" s="7">
        <v>-200</v>
      </c>
      <c r="C853" s="2">
        <v>42445</v>
      </c>
      <c r="D853" s="2" t="s">
        <v>4</v>
      </c>
      <c r="E853" s="3" t="s">
        <v>84</v>
      </c>
      <c r="F853" s="3" t="s">
        <v>85</v>
      </c>
      <c r="G853" s="3">
        <v>1</v>
      </c>
      <c r="H853" s="3">
        <v>19</v>
      </c>
    </row>
    <row r="854" spans="1:9" ht="25.5" x14ac:dyDescent="0.2">
      <c r="A854" s="1">
        <f t="shared" si="13"/>
        <v>-9002.3933333333316</v>
      </c>
      <c r="B854" s="7">
        <v>678</v>
      </c>
      <c r="C854" s="2">
        <v>42446</v>
      </c>
      <c r="D854" s="2" t="s">
        <v>4</v>
      </c>
      <c r="E854" s="3" t="s">
        <v>118</v>
      </c>
      <c r="F854" s="3" t="s">
        <v>85</v>
      </c>
      <c r="G854" s="3">
        <v>0</v>
      </c>
      <c r="H854" s="3">
        <v>49</v>
      </c>
    </row>
    <row r="855" spans="1:9" ht="25.5" x14ac:dyDescent="0.2">
      <c r="A855" s="1">
        <f t="shared" si="13"/>
        <v>-8992.3933333333316</v>
      </c>
      <c r="B855" s="7">
        <v>10</v>
      </c>
      <c r="C855" s="2">
        <v>42446</v>
      </c>
      <c r="D855" s="2" t="s">
        <v>4</v>
      </c>
      <c r="E855" s="3" t="s">
        <v>84</v>
      </c>
      <c r="F855" s="3" t="s">
        <v>85</v>
      </c>
      <c r="G855" s="3">
        <v>4</v>
      </c>
      <c r="H855" s="3">
        <v>44</v>
      </c>
    </row>
    <row r="856" spans="1:9" ht="25.5" x14ac:dyDescent="0.2">
      <c r="A856" s="1">
        <f t="shared" si="13"/>
        <v>-8982.3933333333316</v>
      </c>
      <c r="B856" s="7">
        <v>10</v>
      </c>
      <c r="C856" s="2">
        <v>42446</v>
      </c>
      <c r="D856" s="2" t="s">
        <v>4</v>
      </c>
      <c r="E856" s="3" t="s">
        <v>87</v>
      </c>
      <c r="F856" s="3" t="s">
        <v>85</v>
      </c>
      <c r="G856" s="3">
        <v>1</v>
      </c>
      <c r="H856" s="3">
        <v>14</v>
      </c>
    </row>
    <row r="857" spans="1:9" ht="25.5" x14ac:dyDescent="0.2">
      <c r="A857" s="1">
        <f t="shared" si="13"/>
        <v>-8971.3933333333316</v>
      </c>
      <c r="B857" s="7">
        <v>11</v>
      </c>
      <c r="C857" s="2">
        <v>42446</v>
      </c>
      <c r="D857" s="2" t="s">
        <v>4</v>
      </c>
      <c r="E857" s="3" t="s">
        <v>118</v>
      </c>
      <c r="F857" s="3" t="s">
        <v>85</v>
      </c>
      <c r="G857" s="3">
        <v>1</v>
      </c>
      <c r="H857" s="3">
        <v>37</v>
      </c>
    </row>
    <row r="858" spans="1:9" ht="25.5" x14ac:dyDescent="0.2">
      <c r="A858" s="1">
        <f t="shared" si="13"/>
        <v>-8944.3933333333316</v>
      </c>
      <c r="B858" s="7">
        <v>27</v>
      </c>
      <c r="C858" s="2">
        <v>42446</v>
      </c>
      <c r="D858" s="2" t="s">
        <v>4</v>
      </c>
      <c r="E858" s="3" t="s">
        <v>173</v>
      </c>
      <c r="F858" s="3" t="s">
        <v>85</v>
      </c>
      <c r="G858" s="3">
        <v>2</v>
      </c>
      <c r="H858" s="3">
        <v>23</v>
      </c>
    </row>
    <row r="859" spans="1:9" ht="25.5" x14ac:dyDescent="0.2">
      <c r="A859" s="1">
        <f t="shared" si="13"/>
        <v>-8894.3933333333316</v>
      </c>
      <c r="B859" s="7">
        <v>50</v>
      </c>
      <c r="C859" s="2">
        <v>42446</v>
      </c>
      <c r="D859" s="2" t="s">
        <v>4</v>
      </c>
      <c r="E859" s="3" t="s">
        <v>84</v>
      </c>
      <c r="F859" s="3" t="s">
        <v>85</v>
      </c>
      <c r="G859" s="3">
        <v>0</v>
      </c>
      <c r="H859" s="3">
        <v>25</v>
      </c>
    </row>
    <row r="860" spans="1:9" ht="25.5" x14ac:dyDescent="0.2">
      <c r="A860" s="1">
        <f t="shared" si="13"/>
        <v>-8841.3933333333316</v>
      </c>
      <c r="B860" s="7">
        <v>53</v>
      </c>
      <c r="C860" s="2">
        <v>42447</v>
      </c>
      <c r="D860" s="2" t="s">
        <v>4</v>
      </c>
      <c r="E860" s="3" t="s">
        <v>84</v>
      </c>
      <c r="F860" s="3" t="s">
        <v>85</v>
      </c>
      <c r="G860" s="3">
        <v>1</v>
      </c>
      <c r="H860" s="3">
        <v>21</v>
      </c>
    </row>
    <row r="861" spans="1:9" ht="25.5" x14ac:dyDescent="0.2">
      <c r="A861" s="1">
        <f t="shared" si="13"/>
        <v>-8824.3933333333316</v>
      </c>
      <c r="B861" s="7">
        <v>17</v>
      </c>
      <c r="C861" s="2">
        <v>42447</v>
      </c>
      <c r="D861" s="2" t="s">
        <v>4</v>
      </c>
      <c r="E861" s="3" t="s">
        <v>118</v>
      </c>
      <c r="F861" s="3" t="s">
        <v>85</v>
      </c>
      <c r="G861" s="3">
        <v>1</v>
      </c>
      <c r="H861" s="3">
        <v>20</v>
      </c>
    </row>
    <row r="862" spans="1:9" ht="25.5" x14ac:dyDescent="0.2">
      <c r="A862" s="1">
        <f t="shared" si="13"/>
        <v>-8787.3933333333316</v>
      </c>
      <c r="B862" s="7">
        <v>37</v>
      </c>
      <c r="C862" s="2">
        <v>42447</v>
      </c>
      <c r="D862" s="2" t="s">
        <v>4</v>
      </c>
      <c r="E862" s="3" t="s">
        <v>118</v>
      </c>
      <c r="F862" s="3" t="s">
        <v>85</v>
      </c>
      <c r="G862" s="3">
        <v>1</v>
      </c>
      <c r="H862" s="3">
        <v>19</v>
      </c>
    </row>
    <row r="863" spans="1:9" ht="25.5" x14ac:dyDescent="0.2">
      <c r="A863" s="1">
        <f t="shared" si="13"/>
        <v>-8772.3933333333316</v>
      </c>
      <c r="B863" s="7">
        <v>15</v>
      </c>
      <c r="C863" s="2">
        <v>42447</v>
      </c>
      <c r="D863" s="2" t="s">
        <v>4</v>
      </c>
      <c r="E863" s="3" t="s">
        <v>118</v>
      </c>
      <c r="F863" s="3" t="s">
        <v>85</v>
      </c>
      <c r="G863" s="3">
        <v>1</v>
      </c>
      <c r="H863" s="3">
        <v>14</v>
      </c>
    </row>
    <row r="864" spans="1:9" ht="25.5" x14ac:dyDescent="0.2">
      <c r="A864" s="1">
        <f t="shared" si="13"/>
        <v>-8734.3933333333316</v>
      </c>
      <c r="B864" s="7">
        <v>38</v>
      </c>
      <c r="C864" s="2">
        <v>42447</v>
      </c>
      <c r="D864" s="2" t="s">
        <v>4</v>
      </c>
      <c r="E864" s="3" t="s">
        <v>173</v>
      </c>
      <c r="F864" s="3" t="s">
        <v>85</v>
      </c>
      <c r="G864" s="3">
        <v>1</v>
      </c>
      <c r="H864" s="3">
        <v>11</v>
      </c>
    </row>
    <row r="865" spans="1:9" ht="25.5" x14ac:dyDescent="0.2">
      <c r="A865" s="1">
        <f t="shared" si="13"/>
        <v>-8625.3933333333316</v>
      </c>
      <c r="B865" s="7">
        <v>109</v>
      </c>
      <c r="C865" s="2">
        <v>42447</v>
      </c>
      <c r="D865" s="2" t="s">
        <v>4</v>
      </c>
      <c r="E865" s="3" t="s">
        <v>174</v>
      </c>
      <c r="F865" s="3" t="s">
        <v>85</v>
      </c>
      <c r="G865" s="3">
        <v>2</v>
      </c>
      <c r="H865" s="3">
        <v>1</v>
      </c>
    </row>
    <row r="866" spans="1:9" ht="25.5" x14ac:dyDescent="0.2">
      <c r="A866" s="1">
        <f t="shared" si="13"/>
        <v>-8674.3933333333316</v>
      </c>
      <c r="B866" s="7">
        <v>-49</v>
      </c>
      <c r="C866" s="2">
        <v>42448</v>
      </c>
      <c r="D866" s="2" t="s">
        <v>4</v>
      </c>
      <c r="E866" s="3" t="s">
        <v>84</v>
      </c>
      <c r="F866" s="3" t="s">
        <v>85</v>
      </c>
      <c r="G866" s="3">
        <v>1</v>
      </c>
      <c r="H866" s="3">
        <v>23</v>
      </c>
    </row>
    <row r="867" spans="1:9" ht="25.5" x14ac:dyDescent="0.2">
      <c r="A867" s="1">
        <f t="shared" si="13"/>
        <v>-8358.3933333333316</v>
      </c>
      <c r="B867" s="7">
        <v>316</v>
      </c>
      <c r="C867" s="2">
        <v>42448</v>
      </c>
      <c r="D867" s="2" t="s">
        <v>4</v>
      </c>
      <c r="E867" s="3" t="s">
        <v>118</v>
      </c>
      <c r="F867" s="3" t="s">
        <v>85</v>
      </c>
      <c r="G867" s="3">
        <v>3</v>
      </c>
      <c r="H867" s="3">
        <v>9</v>
      </c>
    </row>
    <row r="868" spans="1:9" ht="25.5" x14ac:dyDescent="0.2">
      <c r="A868" s="1">
        <f t="shared" si="13"/>
        <v>-8273.3933333333316</v>
      </c>
      <c r="B868" s="7">
        <v>85</v>
      </c>
      <c r="C868" s="2">
        <v>42448</v>
      </c>
      <c r="D868" s="2" t="s">
        <v>4</v>
      </c>
      <c r="E868" s="3" t="s">
        <v>174</v>
      </c>
      <c r="F868" s="3" t="s">
        <v>85</v>
      </c>
      <c r="G868" s="3">
        <v>3</v>
      </c>
      <c r="H868" s="3">
        <v>25</v>
      </c>
    </row>
    <row r="869" spans="1:9" ht="25.5" x14ac:dyDescent="0.2">
      <c r="A869" s="1">
        <f t="shared" si="13"/>
        <v>-8369.3933333333316</v>
      </c>
      <c r="B869" s="7">
        <v>-96</v>
      </c>
      <c r="C869" s="2">
        <v>42448</v>
      </c>
      <c r="D869" s="2" t="s">
        <v>4</v>
      </c>
      <c r="E869" s="3" t="s">
        <v>118</v>
      </c>
      <c r="F869" s="3" t="s">
        <v>85</v>
      </c>
      <c r="G869" s="3">
        <v>1</v>
      </c>
      <c r="H869" s="3">
        <v>28</v>
      </c>
    </row>
    <row r="870" spans="1:9" ht="25.5" x14ac:dyDescent="0.2">
      <c r="A870" s="1">
        <f t="shared" si="13"/>
        <v>-8428.3933333333316</v>
      </c>
      <c r="B870" s="7">
        <v>-59</v>
      </c>
      <c r="C870" s="2">
        <v>42449</v>
      </c>
      <c r="D870" s="2" t="s">
        <v>4</v>
      </c>
      <c r="E870" s="3" t="s">
        <v>174</v>
      </c>
      <c r="F870" s="3" t="s">
        <v>85</v>
      </c>
      <c r="G870" s="3">
        <v>0</v>
      </c>
      <c r="H870" s="3">
        <v>54</v>
      </c>
    </row>
    <row r="871" spans="1:9" ht="25.5" x14ac:dyDescent="0.2">
      <c r="A871" s="1">
        <f t="shared" si="13"/>
        <v>-8312.3933333333316</v>
      </c>
      <c r="B871" s="7">
        <v>116</v>
      </c>
      <c r="C871" s="2">
        <v>42449</v>
      </c>
      <c r="D871" s="2" t="s">
        <v>4</v>
      </c>
      <c r="E871" s="3" t="s">
        <v>84</v>
      </c>
      <c r="F871" s="3" t="s">
        <v>85</v>
      </c>
      <c r="G871" s="3">
        <v>1</v>
      </c>
      <c r="H871" s="3">
        <v>5</v>
      </c>
    </row>
    <row r="872" spans="1:9" ht="25.5" x14ac:dyDescent="0.2">
      <c r="A872" s="1">
        <f t="shared" si="13"/>
        <v>-8656.3933333333316</v>
      </c>
      <c r="B872" s="7">
        <v>-344</v>
      </c>
      <c r="C872" s="2">
        <v>42449</v>
      </c>
      <c r="D872" s="2" t="s">
        <v>4</v>
      </c>
      <c r="E872" s="3" t="s">
        <v>118</v>
      </c>
      <c r="F872" s="3" t="s">
        <v>85</v>
      </c>
      <c r="G872" s="3">
        <v>2</v>
      </c>
      <c r="H872" s="3">
        <v>52</v>
      </c>
    </row>
    <row r="873" spans="1:9" ht="51" x14ac:dyDescent="0.2">
      <c r="A873" s="1">
        <f t="shared" si="13"/>
        <v>-8858.3933333333316</v>
      </c>
      <c r="B873" s="7">
        <v>-202</v>
      </c>
      <c r="C873" s="2">
        <v>42488</v>
      </c>
      <c r="D873" s="2" t="s">
        <v>4</v>
      </c>
      <c r="E873" s="3" t="s">
        <v>84</v>
      </c>
      <c r="F873" s="3" t="s">
        <v>125</v>
      </c>
      <c r="G873" s="3">
        <v>2</v>
      </c>
      <c r="H873" s="3">
        <v>54</v>
      </c>
      <c r="I873" s="3" t="s">
        <v>175</v>
      </c>
    </row>
    <row r="874" spans="1:9" ht="38.25" x14ac:dyDescent="0.2">
      <c r="A874" s="1">
        <f t="shared" si="13"/>
        <v>-8942.3933333333316</v>
      </c>
      <c r="B874" s="7">
        <v>-84</v>
      </c>
      <c r="C874" s="2">
        <v>42493</v>
      </c>
      <c r="D874" s="2" t="s">
        <v>4</v>
      </c>
      <c r="E874" s="3" t="s">
        <v>84</v>
      </c>
      <c r="F874" s="3" t="s">
        <v>176</v>
      </c>
      <c r="G874" s="3">
        <v>2</v>
      </c>
      <c r="H874" s="3">
        <v>23</v>
      </c>
      <c r="I874" s="3" t="s">
        <v>177</v>
      </c>
    </row>
    <row r="875" spans="1:9" ht="140.25" x14ac:dyDescent="0.2">
      <c r="A875" s="1">
        <f t="shared" si="13"/>
        <v>-9242.3933333333316</v>
      </c>
      <c r="B875" s="7">
        <v>-300</v>
      </c>
      <c r="C875" s="2">
        <v>42511</v>
      </c>
      <c r="D875" s="2" t="s">
        <v>4</v>
      </c>
      <c r="E875" s="3" t="s">
        <v>178</v>
      </c>
      <c r="F875" s="3" t="s">
        <v>179</v>
      </c>
      <c r="G875" s="3">
        <v>4</v>
      </c>
      <c r="H875" s="3">
        <v>8</v>
      </c>
      <c r="I875" s="3" t="s">
        <v>180</v>
      </c>
    </row>
    <row r="876" spans="1:9" ht="89.25" x14ac:dyDescent="0.2">
      <c r="A876" s="1">
        <f t="shared" si="13"/>
        <v>-9367.3933333333316</v>
      </c>
      <c r="B876" s="7">
        <v>-125</v>
      </c>
      <c r="C876" s="2">
        <v>42515</v>
      </c>
      <c r="D876" s="2" t="s">
        <v>4</v>
      </c>
      <c r="E876" s="3" t="s">
        <v>84</v>
      </c>
      <c r="F876" s="3" t="s">
        <v>125</v>
      </c>
      <c r="G876" s="3">
        <v>2</v>
      </c>
      <c r="H876" s="3">
        <v>35</v>
      </c>
      <c r="I876" s="3" t="s">
        <v>181</v>
      </c>
    </row>
    <row r="877" spans="1:9" ht="255" x14ac:dyDescent="0.2">
      <c r="A877" s="1">
        <f t="shared" si="13"/>
        <v>-8940.3933333333316</v>
      </c>
      <c r="B877" s="7">
        <v>427</v>
      </c>
      <c r="C877" s="2">
        <v>42525</v>
      </c>
      <c r="D877" s="2" t="s">
        <v>4</v>
      </c>
      <c r="E877" s="3" t="s">
        <v>84</v>
      </c>
      <c r="F877" s="3" t="s">
        <v>182</v>
      </c>
      <c r="G877" s="3">
        <v>3</v>
      </c>
      <c r="H877" s="3">
        <v>58</v>
      </c>
      <c r="I877" s="5" t="s">
        <v>183</v>
      </c>
    </row>
    <row r="878" spans="1:9" ht="191.25" x14ac:dyDescent="0.2">
      <c r="A878" s="1">
        <f t="shared" si="13"/>
        <v>-8866.1433333333316</v>
      </c>
      <c r="B878" s="7">
        <v>74.25</v>
      </c>
      <c r="C878" s="2">
        <v>42539</v>
      </c>
      <c r="D878" s="2" t="s">
        <v>4</v>
      </c>
      <c r="E878" s="3" t="s">
        <v>9</v>
      </c>
      <c r="F878" s="3" t="s">
        <v>15</v>
      </c>
      <c r="G878" s="3">
        <v>7</v>
      </c>
      <c r="H878" s="3">
        <v>19</v>
      </c>
      <c r="I878" s="3" t="s">
        <v>184</v>
      </c>
    </row>
    <row r="879" spans="1:9" ht="38.25" x14ac:dyDescent="0.2">
      <c r="A879" s="1">
        <f t="shared" si="13"/>
        <v>-8874.1433333333316</v>
      </c>
      <c r="B879" s="7">
        <v>-8</v>
      </c>
      <c r="C879" s="2">
        <v>42571</v>
      </c>
      <c r="D879" s="2" t="s">
        <v>4</v>
      </c>
      <c r="E879" s="5" t="s">
        <v>6</v>
      </c>
      <c r="F879" s="3" t="s">
        <v>20</v>
      </c>
      <c r="G879" s="3">
        <v>3</v>
      </c>
      <c r="H879" s="3">
        <v>31</v>
      </c>
      <c r="I879" s="3" t="s">
        <v>185</v>
      </c>
    </row>
    <row r="880" spans="1:9" ht="38.25" x14ac:dyDescent="0.2">
      <c r="A880" s="1">
        <f t="shared" si="13"/>
        <v>-8683.1433333333316</v>
      </c>
      <c r="B880" s="7">
        <v>191</v>
      </c>
      <c r="C880" s="2">
        <v>42572</v>
      </c>
      <c r="D880" s="2" t="s">
        <v>4</v>
      </c>
      <c r="E880" s="3" t="s">
        <v>84</v>
      </c>
      <c r="F880" s="3" t="s">
        <v>125</v>
      </c>
      <c r="G880" s="3">
        <v>2</v>
      </c>
      <c r="H880" s="3">
        <v>55</v>
      </c>
      <c r="I880" s="3" t="s">
        <v>186</v>
      </c>
    </row>
    <row r="881" spans="1:9" ht="165.75" x14ac:dyDescent="0.2">
      <c r="A881" s="1">
        <f t="shared" si="13"/>
        <v>-8549.1433333333316</v>
      </c>
      <c r="B881" s="7">
        <v>134</v>
      </c>
      <c r="C881" s="2">
        <v>42574</v>
      </c>
      <c r="D881" s="2" t="s">
        <v>4</v>
      </c>
      <c r="E881" s="3" t="s">
        <v>84</v>
      </c>
      <c r="F881" s="3" t="s">
        <v>187</v>
      </c>
      <c r="G881" s="3">
        <v>3</v>
      </c>
      <c r="H881" s="3">
        <v>3</v>
      </c>
      <c r="I881" s="3" t="s">
        <v>294</v>
      </c>
    </row>
    <row r="882" spans="1:9" ht="76.5" x14ac:dyDescent="0.2">
      <c r="A882" s="1">
        <f t="shared" si="13"/>
        <v>-8723.1433333333316</v>
      </c>
      <c r="B882" s="7">
        <v>-174</v>
      </c>
      <c r="C882" s="2">
        <v>42575</v>
      </c>
      <c r="D882" s="2" t="s">
        <v>4</v>
      </c>
      <c r="E882" s="3" t="s">
        <v>84</v>
      </c>
      <c r="F882" s="3" t="s">
        <v>13</v>
      </c>
      <c r="G882" s="3">
        <v>3</v>
      </c>
      <c r="H882" s="3">
        <v>57</v>
      </c>
      <c r="I882" s="3" t="s">
        <v>188</v>
      </c>
    </row>
    <row r="883" spans="1:9" ht="38.25" x14ac:dyDescent="0.2">
      <c r="A883" s="1">
        <f t="shared" si="13"/>
        <v>-8843.1433333333316</v>
      </c>
      <c r="B883" s="7">
        <v>-120</v>
      </c>
      <c r="C883" s="2">
        <v>42617</v>
      </c>
      <c r="D883" s="2" t="s">
        <v>4</v>
      </c>
      <c r="E883" s="3" t="s">
        <v>9</v>
      </c>
      <c r="F883" s="3" t="s">
        <v>15</v>
      </c>
      <c r="G883" s="3">
        <v>6</v>
      </c>
      <c r="H883" s="3">
        <v>30</v>
      </c>
      <c r="I883" s="3" t="s">
        <v>189</v>
      </c>
    </row>
    <row r="884" spans="1:9" ht="38.25" x14ac:dyDescent="0.2">
      <c r="A884" s="1">
        <f t="shared" si="13"/>
        <v>-9143.1433333333316</v>
      </c>
      <c r="B884" s="7">
        <v>-300</v>
      </c>
      <c r="C884" s="2">
        <v>42621</v>
      </c>
      <c r="D884" s="2" t="s">
        <v>4</v>
      </c>
      <c r="E884" s="3" t="s">
        <v>84</v>
      </c>
      <c r="F884" s="3" t="s">
        <v>125</v>
      </c>
      <c r="G884" s="3">
        <v>1</v>
      </c>
      <c r="H884" s="3">
        <v>17</v>
      </c>
      <c r="I884" s="3" t="s">
        <v>190</v>
      </c>
    </row>
    <row r="885" spans="1:9" ht="191.25" x14ac:dyDescent="0.2">
      <c r="A885" s="1">
        <f t="shared" si="13"/>
        <v>-9593.1433333333316</v>
      </c>
      <c r="B885" s="7">
        <v>-450</v>
      </c>
      <c r="C885" s="2">
        <v>42655</v>
      </c>
      <c r="D885" s="2" t="s">
        <v>4</v>
      </c>
      <c r="E885" s="3" t="s">
        <v>84</v>
      </c>
      <c r="F885" s="3" t="s">
        <v>125</v>
      </c>
      <c r="G885" s="3">
        <v>2</v>
      </c>
      <c r="H885" s="3">
        <v>14</v>
      </c>
      <c r="I885" s="3" t="s">
        <v>191</v>
      </c>
    </row>
    <row r="886" spans="1:9" ht="38.25" x14ac:dyDescent="0.2">
      <c r="A886" s="1">
        <f t="shared" si="13"/>
        <v>-9653.1433333333316</v>
      </c>
      <c r="B886" s="7">
        <v>-60</v>
      </c>
      <c r="C886" s="2">
        <v>42658</v>
      </c>
      <c r="D886" s="2" t="s">
        <v>4</v>
      </c>
      <c r="E886" s="3" t="s">
        <v>9</v>
      </c>
      <c r="F886" s="3" t="s">
        <v>15</v>
      </c>
      <c r="G886" s="3">
        <v>5</v>
      </c>
      <c r="H886" s="3">
        <v>31</v>
      </c>
      <c r="I886" s="3" t="s">
        <v>192</v>
      </c>
    </row>
    <row r="887" spans="1:9" ht="25.5" x14ac:dyDescent="0.2">
      <c r="A887" s="1">
        <f t="shared" si="13"/>
        <v>-9597.8933333333316</v>
      </c>
      <c r="B887" s="7">
        <v>55.25</v>
      </c>
      <c r="C887" s="2">
        <v>42665</v>
      </c>
      <c r="D887" s="2" t="s">
        <v>4</v>
      </c>
      <c r="E887" s="3" t="s">
        <v>9</v>
      </c>
      <c r="F887" s="3" t="s">
        <v>10</v>
      </c>
      <c r="G887" s="3">
        <v>3</v>
      </c>
      <c r="H887" s="3">
        <v>51</v>
      </c>
      <c r="I887" s="3" t="s">
        <v>136</v>
      </c>
    </row>
    <row r="888" spans="1:9" ht="153" x14ac:dyDescent="0.2">
      <c r="A888" s="1">
        <f t="shared" si="13"/>
        <v>-9962.8933333333316</v>
      </c>
      <c r="B888" s="7">
        <v>-365</v>
      </c>
      <c r="C888" s="2">
        <v>42666</v>
      </c>
      <c r="D888" s="2" t="s">
        <v>4</v>
      </c>
      <c r="E888" s="3" t="s">
        <v>193</v>
      </c>
      <c r="F888" s="3" t="s">
        <v>13</v>
      </c>
      <c r="G888" s="3">
        <v>3</v>
      </c>
      <c r="H888" s="3">
        <v>11</v>
      </c>
      <c r="I888" s="3" t="s">
        <v>195</v>
      </c>
    </row>
    <row r="889" spans="1:9" ht="51" x14ac:dyDescent="0.2">
      <c r="A889" s="1">
        <f t="shared" si="13"/>
        <v>-9922.8933333333316</v>
      </c>
      <c r="B889" s="7">
        <v>40</v>
      </c>
      <c r="C889" s="2">
        <v>42666</v>
      </c>
      <c r="D889" s="2" t="s">
        <v>4</v>
      </c>
      <c r="E889" s="3" t="s">
        <v>84</v>
      </c>
      <c r="F889" s="3" t="s">
        <v>13</v>
      </c>
      <c r="G889" s="3">
        <v>2</v>
      </c>
      <c r="H889" s="3">
        <v>54</v>
      </c>
      <c r="I889" s="3" t="s">
        <v>194</v>
      </c>
    </row>
    <row r="890" spans="1:9" ht="51" x14ac:dyDescent="0.2">
      <c r="A890" s="1">
        <f t="shared" si="13"/>
        <v>-9906.0433333333312</v>
      </c>
      <c r="B890" s="7">
        <v>16.850000000000001</v>
      </c>
      <c r="C890" s="2">
        <v>42685</v>
      </c>
      <c r="D890" s="2" t="s">
        <v>4</v>
      </c>
      <c r="E890" s="3" t="s">
        <v>197</v>
      </c>
      <c r="F890" s="3" t="s">
        <v>196</v>
      </c>
      <c r="G890" s="3">
        <v>5</v>
      </c>
      <c r="H890" s="3">
        <v>0</v>
      </c>
      <c r="I890" s="3" t="s">
        <v>198</v>
      </c>
    </row>
    <row r="891" spans="1:9" ht="38.25" x14ac:dyDescent="0.2">
      <c r="A891" s="1">
        <f t="shared" si="13"/>
        <v>-10071.043333333331</v>
      </c>
      <c r="B891" s="7">
        <v>-165</v>
      </c>
      <c r="C891" s="2">
        <v>42700</v>
      </c>
      <c r="D891" s="2" t="s">
        <v>4</v>
      </c>
      <c r="E891" s="3" t="s">
        <v>199</v>
      </c>
      <c r="F891" s="3" t="s">
        <v>200</v>
      </c>
      <c r="G891" s="3">
        <v>8</v>
      </c>
      <c r="H891" s="3">
        <v>18</v>
      </c>
      <c r="I891" s="3" t="s">
        <v>201</v>
      </c>
    </row>
    <row r="892" spans="1:9" ht="38.25" x14ac:dyDescent="0.2">
      <c r="A892" s="1">
        <f t="shared" si="13"/>
        <v>-9890.4533333333311</v>
      </c>
      <c r="B892" s="7">
        <v>180.59</v>
      </c>
      <c r="C892" s="2">
        <v>42702</v>
      </c>
      <c r="D892" s="2" t="s">
        <v>4</v>
      </c>
      <c r="E892" s="3" t="s">
        <v>202</v>
      </c>
      <c r="F892" s="3" t="s">
        <v>204</v>
      </c>
      <c r="G892" s="3">
        <v>1</v>
      </c>
      <c r="H892" s="3">
        <v>31</v>
      </c>
      <c r="I892" s="3" t="s">
        <v>209</v>
      </c>
    </row>
    <row r="893" spans="1:9" ht="38.25" x14ac:dyDescent="0.2">
      <c r="A893" s="1">
        <f t="shared" si="13"/>
        <v>-9832.0033333333304</v>
      </c>
      <c r="B893" s="7">
        <v>58.45</v>
      </c>
      <c r="C893" s="2">
        <v>42707</v>
      </c>
      <c r="D893" s="2" t="s">
        <v>4</v>
      </c>
      <c r="E893" s="3" t="s">
        <v>202</v>
      </c>
      <c r="F893" s="3" t="s">
        <v>205</v>
      </c>
      <c r="G893" s="3">
        <v>3</v>
      </c>
      <c r="H893" s="3">
        <v>4</v>
      </c>
      <c r="I893" s="3" t="s">
        <v>210</v>
      </c>
    </row>
    <row r="894" spans="1:9" ht="38.25" x14ac:dyDescent="0.2">
      <c r="A894" s="1">
        <f t="shared" si="13"/>
        <v>-10094.273333333331</v>
      </c>
      <c r="B894" s="7">
        <v>-262.27</v>
      </c>
      <c r="C894" s="2">
        <v>42708</v>
      </c>
      <c r="D894" s="2" t="s">
        <v>4</v>
      </c>
      <c r="E894" s="3" t="s">
        <v>202</v>
      </c>
      <c r="F894" s="3" t="s">
        <v>206</v>
      </c>
      <c r="G894" s="3">
        <v>2</v>
      </c>
      <c r="H894" s="3">
        <v>30</v>
      </c>
      <c r="I894" s="3" t="s">
        <v>213</v>
      </c>
    </row>
    <row r="895" spans="1:9" ht="38.25" x14ac:dyDescent="0.2">
      <c r="A895" s="1">
        <f t="shared" si="13"/>
        <v>-10169.953333333331</v>
      </c>
      <c r="B895" s="7">
        <v>-75.680000000000007</v>
      </c>
      <c r="C895" s="2">
        <v>42709</v>
      </c>
      <c r="D895" s="2" t="s">
        <v>4</v>
      </c>
      <c r="E895" s="3" t="s">
        <v>202</v>
      </c>
      <c r="F895" s="3" t="s">
        <v>206</v>
      </c>
      <c r="G895" s="3">
        <v>1</v>
      </c>
      <c r="H895" s="3">
        <v>21</v>
      </c>
      <c r="I895" s="3" t="s">
        <v>211</v>
      </c>
    </row>
    <row r="896" spans="1:9" ht="38.25" x14ac:dyDescent="0.2">
      <c r="A896" s="1">
        <f t="shared" si="13"/>
        <v>-10544.623333333331</v>
      </c>
      <c r="B896" s="7">
        <v>-374.67</v>
      </c>
      <c r="C896" s="2">
        <v>42710</v>
      </c>
      <c r="D896" s="2" t="s">
        <v>4</v>
      </c>
      <c r="E896" s="3" t="s">
        <v>202</v>
      </c>
      <c r="F896" s="3" t="s">
        <v>206</v>
      </c>
      <c r="G896" s="3">
        <v>2</v>
      </c>
      <c r="H896" s="3">
        <v>3</v>
      </c>
      <c r="I896" s="3" t="s">
        <v>212</v>
      </c>
    </row>
    <row r="897" spans="1:9" ht="51" x14ac:dyDescent="0.2">
      <c r="A897" s="1">
        <f t="shared" si="13"/>
        <v>-10669.013333333331</v>
      </c>
      <c r="B897" s="7">
        <v>-124.39</v>
      </c>
      <c r="C897" s="2">
        <v>42712</v>
      </c>
      <c r="D897" s="2" t="s">
        <v>4</v>
      </c>
      <c r="E897" s="3" t="s">
        <v>203</v>
      </c>
      <c r="F897" s="3" t="s">
        <v>207</v>
      </c>
      <c r="G897" s="3">
        <v>4</v>
      </c>
      <c r="H897" s="3">
        <v>8</v>
      </c>
      <c r="I897" s="3" t="s">
        <v>208</v>
      </c>
    </row>
    <row r="898" spans="1:9" ht="25.5" x14ac:dyDescent="0.2">
      <c r="A898" s="1">
        <f t="shared" si="13"/>
        <v>-10749.013333333331</v>
      </c>
      <c r="B898" s="7">
        <v>-80</v>
      </c>
      <c r="C898" s="2">
        <v>42736</v>
      </c>
      <c r="D898" s="3" t="s">
        <v>1545</v>
      </c>
      <c r="E898" s="3" t="s">
        <v>216</v>
      </c>
      <c r="F898" s="3" t="s">
        <v>85</v>
      </c>
      <c r="I898" s="3" t="s">
        <v>217</v>
      </c>
    </row>
    <row r="899" spans="1:9" ht="25.5" x14ac:dyDescent="0.2">
      <c r="A899" s="1">
        <f t="shared" ref="A899:A962" si="14">A898+B899</f>
        <v>-10999.013333333331</v>
      </c>
      <c r="B899" s="7">
        <v>-250</v>
      </c>
      <c r="C899" s="2">
        <v>42736</v>
      </c>
      <c r="D899" s="2" t="s">
        <v>4</v>
      </c>
      <c r="E899" s="3" t="s">
        <v>84</v>
      </c>
      <c r="F899" s="3" t="s">
        <v>8</v>
      </c>
      <c r="G899" s="3">
        <v>0</v>
      </c>
      <c r="H899" s="3">
        <v>58</v>
      </c>
      <c r="I899" s="3" t="s">
        <v>214</v>
      </c>
    </row>
    <row r="900" spans="1:9" ht="51" x14ac:dyDescent="0.2">
      <c r="A900" s="1">
        <f t="shared" si="14"/>
        <v>-11138.013333333331</v>
      </c>
      <c r="B900" s="7">
        <v>-139</v>
      </c>
      <c r="C900" s="2">
        <v>42777</v>
      </c>
      <c r="D900" s="2" t="s">
        <v>4</v>
      </c>
      <c r="E900" s="3" t="s">
        <v>84</v>
      </c>
      <c r="F900" s="3" t="s">
        <v>218</v>
      </c>
      <c r="G900" s="3">
        <v>1</v>
      </c>
      <c r="H900" s="3">
        <v>46</v>
      </c>
      <c r="I900" s="3" t="s">
        <v>219</v>
      </c>
    </row>
    <row r="901" spans="1:9" ht="38.25" x14ac:dyDescent="0.2">
      <c r="A901" s="1">
        <f t="shared" si="14"/>
        <v>-11056.013333333331</v>
      </c>
      <c r="B901" s="7">
        <v>82</v>
      </c>
      <c r="C901" s="2">
        <v>42780</v>
      </c>
      <c r="D901" s="2" t="s">
        <v>4</v>
      </c>
      <c r="E901" s="3" t="s">
        <v>84</v>
      </c>
      <c r="F901" s="3" t="s">
        <v>125</v>
      </c>
      <c r="G901" s="3">
        <v>2</v>
      </c>
      <c r="H901" s="3">
        <v>7</v>
      </c>
      <c r="I901" s="3" t="s">
        <v>220</v>
      </c>
    </row>
    <row r="902" spans="1:9" ht="63.75" x14ac:dyDescent="0.2">
      <c r="A902" s="1">
        <f t="shared" si="14"/>
        <v>-11356.013333333331</v>
      </c>
      <c r="B902" s="7">
        <v>-300</v>
      </c>
      <c r="C902" s="2">
        <v>42781</v>
      </c>
      <c r="D902" s="2" t="s">
        <v>4</v>
      </c>
      <c r="E902" s="3" t="s">
        <v>84</v>
      </c>
      <c r="F902" s="3" t="s">
        <v>20</v>
      </c>
      <c r="G902" s="3">
        <v>4</v>
      </c>
      <c r="H902" s="3">
        <v>27</v>
      </c>
      <c r="I902" s="3" t="s">
        <v>221</v>
      </c>
    </row>
    <row r="903" spans="1:9" ht="38.25" x14ac:dyDescent="0.2">
      <c r="A903" s="1">
        <f t="shared" si="14"/>
        <v>-11255.013333333331</v>
      </c>
      <c r="B903" s="7">
        <v>101</v>
      </c>
      <c r="C903" s="2">
        <v>42798</v>
      </c>
      <c r="D903" s="2" t="s">
        <v>4</v>
      </c>
      <c r="E903" s="3" t="s">
        <v>84</v>
      </c>
      <c r="F903" s="3" t="s">
        <v>187</v>
      </c>
      <c r="G903" s="3">
        <v>2</v>
      </c>
      <c r="H903" s="3">
        <v>36</v>
      </c>
      <c r="I903" s="3" t="s">
        <v>222</v>
      </c>
    </row>
    <row r="904" spans="1:9" ht="38.25" x14ac:dyDescent="0.2">
      <c r="A904" s="1">
        <f t="shared" si="14"/>
        <v>-11655.013333333331</v>
      </c>
      <c r="B904" s="7">
        <v>-400</v>
      </c>
      <c r="C904" s="2">
        <v>42805</v>
      </c>
      <c r="D904" s="2" t="s">
        <v>4</v>
      </c>
      <c r="E904" s="3" t="s">
        <v>84</v>
      </c>
      <c r="F904" s="3" t="s">
        <v>223</v>
      </c>
      <c r="G904" s="3">
        <v>8</v>
      </c>
      <c r="H904" s="3">
        <v>27</v>
      </c>
      <c r="I904" s="3" t="s">
        <v>224</v>
      </c>
    </row>
    <row r="905" spans="1:9" ht="25.5" x14ac:dyDescent="0.2">
      <c r="A905" s="1">
        <f t="shared" si="14"/>
        <v>-11603.013333333331</v>
      </c>
      <c r="B905" s="7">
        <v>52</v>
      </c>
      <c r="C905" s="2">
        <v>42809</v>
      </c>
      <c r="D905" s="2" t="s">
        <v>4</v>
      </c>
      <c r="E905" s="3" t="s">
        <v>84</v>
      </c>
      <c r="F905" s="3" t="s">
        <v>85</v>
      </c>
      <c r="G905" s="3">
        <v>2</v>
      </c>
      <c r="H905" s="3">
        <v>57</v>
      </c>
      <c r="I905" s="3" t="s">
        <v>230</v>
      </c>
    </row>
    <row r="906" spans="1:9" ht="25.5" x14ac:dyDescent="0.2">
      <c r="A906" s="1">
        <f t="shared" si="14"/>
        <v>-12003.013333333331</v>
      </c>
      <c r="B906" s="7">
        <v>-400</v>
      </c>
      <c r="C906" s="2" t="s">
        <v>225</v>
      </c>
      <c r="D906" s="2" t="s">
        <v>4</v>
      </c>
      <c r="E906" s="3" t="s">
        <v>118</v>
      </c>
      <c r="F906" s="3" t="s">
        <v>85</v>
      </c>
      <c r="G906" s="3">
        <v>4</v>
      </c>
      <c r="H906" s="3">
        <v>2</v>
      </c>
      <c r="I906" s="3" t="s">
        <v>229</v>
      </c>
    </row>
    <row r="907" spans="1:9" ht="25.5" x14ac:dyDescent="0.2">
      <c r="A907" s="1">
        <f t="shared" si="14"/>
        <v>-12276.013333333331</v>
      </c>
      <c r="B907" s="7">
        <v>-273</v>
      </c>
      <c r="C907" s="2">
        <v>42810</v>
      </c>
      <c r="D907" s="2" t="s">
        <v>4</v>
      </c>
      <c r="E907" s="3" t="s">
        <v>84</v>
      </c>
      <c r="F907" s="3" t="s">
        <v>85</v>
      </c>
      <c r="G907" s="3">
        <v>12</v>
      </c>
      <c r="H907" s="3">
        <v>50</v>
      </c>
      <c r="I907" s="3" t="s">
        <v>229</v>
      </c>
    </row>
    <row r="908" spans="1:9" ht="25.5" x14ac:dyDescent="0.2">
      <c r="A908" s="1">
        <f t="shared" si="14"/>
        <v>-12061.013333333331</v>
      </c>
      <c r="B908" s="7">
        <v>215</v>
      </c>
      <c r="C908" s="2">
        <v>42811</v>
      </c>
      <c r="D908" s="2" t="s">
        <v>4</v>
      </c>
      <c r="E908" s="3" t="s">
        <v>84</v>
      </c>
      <c r="F908" s="3" t="s">
        <v>85</v>
      </c>
      <c r="G908" s="3">
        <v>1</v>
      </c>
      <c r="H908" s="3">
        <v>25</v>
      </c>
    </row>
    <row r="909" spans="1:9" ht="25.5" x14ac:dyDescent="0.2">
      <c r="A909" s="1">
        <f t="shared" si="14"/>
        <v>-12052.013333333331</v>
      </c>
      <c r="B909" s="7">
        <v>9</v>
      </c>
      <c r="C909" s="2">
        <v>42811</v>
      </c>
      <c r="D909" s="2" t="s">
        <v>4</v>
      </c>
      <c r="E909" s="3" t="s">
        <v>118</v>
      </c>
      <c r="F909" s="3" t="s">
        <v>85</v>
      </c>
      <c r="G909" s="3">
        <v>4</v>
      </c>
      <c r="H909" s="3">
        <v>24</v>
      </c>
      <c r="I909" s="3" t="s">
        <v>231</v>
      </c>
    </row>
    <row r="910" spans="1:9" ht="25.5" x14ac:dyDescent="0.2">
      <c r="A910" s="1">
        <f t="shared" si="14"/>
        <v>-11873.013333333331</v>
      </c>
      <c r="B910" s="7">
        <v>179</v>
      </c>
      <c r="C910" s="2">
        <v>42811</v>
      </c>
      <c r="D910" s="2" t="s">
        <v>4</v>
      </c>
      <c r="E910" s="3" t="s">
        <v>84</v>
      </c>
      <c r="F910" s="3" t="s">
        <v>85</v>
      </c>
      <c r="G910" s="3">
        <v>0</v>
      </c>
      <c r="H910" s="3">
        <v>3</v>
      </c>
      <c r="I910" s="3" t="s">
        <v>228</v>
      </c>
    </row>
    <row r="911" spans="1:9" ht="25.5" x14ac:dyDescent="0.2">
      <c r="A911" s="1">
        <f t="shared" si="14"/>
        <v>-11866.013333333331</v>
      </c>
      <c r="B911" s="7">
        <v>7</v>
      </c>
      <c r="C911" s="2">
        <v>42811</v>
      </c>
      <c r="D911" s="2" t="s">
        <v>4</v>
      </c>
      <c r="E911" s="3" t="s">
        <v>87</v>
      </c>
      <c r="F911" s="3" t="s">
        <v>85</v>
      </c>
      <c r="G911" s="3">
        <v>1</v>
      </c>
      <c r="H911" s="3">
        <v>5</v>
      </c>
      <c r="I911" s="3" t="s">
        <v>232</v>
      </c>
    </row>
    <row r="912" spans="1:9" ht="25.5" x14ac:dyDescent="0.2">
      <c r="A912" s="1">
        <f t="shared" si="14"/>
        <v>-11978.013333333331</v>
      </c>
      <c r="B912" s="7">
        <v>-112</v>
      </c>
      <c r="C912" s="2">
        <v>42811</v>
      </c>
      <c r="D912" s="2" t="s">
        <v>4</v>
      </c>
      <c r="E912" s="3" t="s">
        <v>84</v>
      </c>
      <c r="F912" s="3" t="s">
        <v>85</v>
      </c>
      <c r="G912" s="3">
        <v>3</v>
      </c>
      <c r="H912" s="3">
        <v>11</v>
      </c>
    </row>
    <row r="913" spans="1:9" ht="25.5" x14ac:dyDescent="0.2">
      <c r="A913" s="1">
        <f t="shared" si="14"/>
        <v>-11877.013333333331</v>
      </c>
      <c r="B913" s="7">
        <v>101</v>
      </c>
      <c r="C913" s="2">
        <v>42812</v>
      </c>
      <c r="D913" s="2" t="s">
        <v>4</v>
      </c>
      <c r="E913" s="3" t="s">
        <v>84</v>
      </c>
      <c r="F913" s="3" t="s">
        <v>85</v>
      </c>
      <c r="G913" s="3">
        <v>3</v>
      </c>
      <c r="H913" s="3">
        <v>5</v>
      </c>
    </row>
    <row r="914" spans="1:9" ht="25.5" x14ac:dyDescent="0.2">
      <c r="A914" s="1">
        <f t="shared" si="14"/>
        <v>-12077.013333333331</v>
      </c>
      <c r="B914" s="7">
        <v>-200</v>
      </c>
      <c r="C914" s="2">
        <v>42812</v>
      </c>
      <c r="D914" s="2" t="s">
        <v>4</v>
      </c>
      <c r="E914" s="3" t="s">
        <v>84</v>
      </c>
      <c r="F914" s="3" t="s">
        <v>85</v>
      </c>
      <c r="G914" s="3">
        <v>4</v>
      </c>
      <c r="H914" s="3">
        <v>8</v>
      </c>
    </row>
    <row r="915" spans="1:9" ht="25.5" x14ac:dyDescent="0.2">
      <c r="A915" s="1">
        <f t="shared" si="14"/>
        <v>-12067.013333333331</v>
      </c>
      <c r="B915" s="7">
        <v>10</v>
      </c>
      <c r="C915" s="2">
        <v>42812</v>
      </c>
      <c r="D915" s="2" t="s">
        <v>4</v>
      </c>
      <c r="E915" s="3" t="s">
        <v>92</v>
      </c>
      <c r="F915" s="3" t="s">
        <v>85</v>
      </c>
      <c r="G915" s="3">
        <v>8</v>
      </c>
      <c r="H915" s="3">
        <v>20</v>
      </c>
      <c r="I915" s="3" t="s">
        <v>233</v>
      </c>
    </row>
    <row r="916" spans="1:9" ht="25.5" x14ac:dyDescent="0.2">
      <c r="A916" s="1">
        <f t="shared" si="14"/>
        <v>-11876.013333333331</v>
      </c>
      <c r="B916" s="7">
        <v>191</v>
      </c>
      <c r="C916" s="2">
        <v>42813</v>
      </c>
      <c r="D916" s="2" t="s">
        <v>4</v>
      </c>
      <c r="E916" s="3" t="s">
        <v>84</v>
      </c>
      <c r="F916" s="3" t="s">
        <v>85</v>
      </c>
      <c r="G916" s="3">
        <v>0</v>
      </c>
      <c r="H916" s="3">
        <v>5</v>
      </c>
      <c r="I916" s="3" t="s">
        <v>227</v>
      </c>
    </row>
    <row r="917" spans="1:9" ht="25.5" x14ac:dyDescent="0.2">
      <c r="A917" s="1">
        <f t="shared" si="14"/>
        <v>-11627.013333333331</v>
      </c>
      <c r="B917" s="7">
        <v>249</v>
      </c>
      <c r="C917" s="2">
        <v>42813</v>
      </c>
      <c r="D917" s="2" t="s">
        <v>4</v>
      </c>
      <c r="E917" s="3" t="s">
        <v>118</v>
      </c>
      <c r="F917" s="3" t="s">
        <v>85</v>
      </c>
      <c r="G917" s="3">
        <v>3</v>
      </c>
      <c r="H917" s="3">
        <v>11</v>
      </c>
      <c r="I917" s="3" t="s">
        <v>226</v>
      </c>
    </row>
    <row r="918" spans="1:9" ht="38.25" x14ac:dyDescent="0.2">
      <c r="A918" s="1">
        <f t="shared" si="14"/>
        <v>-11534.013333333331</v>
      </c>
      <c r="B918" s="7">
        <v>93</v>
      </c>
      <c r="C918" s="2">
        <v>42869</v>
      </c>
      <c r="D918" s="2" t="s">
        <v>4</v>
      </c>
      <c r="E918" s="3" t="s">
        <v>84</v>
      </c>
      <c r="F918" s="3" t="s">
        <v>182</v>
      </c>
      <c r="G918" s="3">
        <v>2</v>
      </c>
      <c r="H918" s="3">
        <v>11</v>
      </c>
      <c r="I918" s="3" t="s">
        <v>234</v>
      </c>
    </row>
    <row r="919" spans="1:9" ht="38.25" x14ac:dyDescent="0.2">
      <c r="A919" s="1">
        <f t="shared" si="14"/>
        <v>-11526.463333333331</v>
      </c>
      <c r="B919" s="7">
        <v>7.55</v>
      </c>
      <c r="C919" s="2">
        <v>42888</v>
      </c>
      <c r="D919" s="2" t="s">
        <v>4</v>
      </c>
      <c r="E919" s="3" t="s">
        <v>197</v>
      </c>
      <c r="F919" s="3" t="s">
        <v>196</v>
      </c>
      <c r="G919" s="3">
        <v>4</v>
      </c>
      <c r="H919" s="3">
        <v>55</v>
      </c>
      <c r="I919" s="3" t="s">
        <v>235</v>
      </c>
    </row>
    <row r="920" spans="1:9" ht="63.75" x14ac:dyDescent="0.2">
      <c r="A920" s="1">
        <f t="shared" si="14"/>
        <v>-11926.463333333331</v>
      </c>
      <c r="B920" s="7">
        <v>-400</v>
      </c>
      <c r="C920" s="2">
        <v>42900</v>
      </c>
      <c r="D920" s="2" t="s">
        <v>4</v>
      </c>
      <c r="E920" s="3" t="s">
        <v>84</v>
      </c>
      <c r="F920" s="3" t="s">
        <v>20</v>
      </c>
      <c r="G920" s="3">
        <v>4</v>
      </c>
      <c r="H920" s="3">
        <v>0</v>
      </c>
      <c r="I920" s="3" t="s">
        <v>236</v>
      </c>
    </row>
    <row r="921" spans="1:9" ht="25.5" x14ac:dyDescent="0.2">
      <c r="A921" s="1">
        <f t="shared" si="14"/>
        <v>-11931.463333333331</v>
      </c>
      <c r="B921" s="7">
        <v>-5</v>
      </c>
      <c r="C921" s="2">
        <v>42902</v>
      </c>
      <c r="D921" s="2" t="s">
        <v>4</v>
      </c>
      <c r="E921" s="3" t="s">
        <v>237</v>
      </c>
      <c r="F921" s="3" t="s">
        <v>10</v>
      </c>
      <c r="G921" s="3">
        <v>0</v>
      </c>
      <c r="H921" s="3">
        <v>20</v>
      </c>
      <c r="I921" s="3" t="s">
        <v>239</v>
      </c>
    </row>
    <row r="922" spans="1:9" ht="25.5" x14ac:dyDescent="0.2">
      <c r="A922" s="1">
        <f t="shared" si="14"/>
        <v>-11951.463333333331</v>
      </c>
      <c r="B922" s="7">
        <v>-20</v>
      </c>
      <c r="C922" s="2">
        <v>42902</v>
      </c>
      <c r="D922" s="2" t="s">
        <v>4</v>
      </c>
      <c r="E922" s="3" t="s">
        <v>238</v>
      </c>
      <c r="F922" s="3" t="s">
        <v>10</v>
      </c>
      <c r="G922" s="3">
        <v>3</v>
      </c>
      <c r="H922" s="3">
        <v>30</v>
      </c>
      <c r="I922" s="3" t="s">
        <v>240</v>
      </c>
    </row>
    <row r="923" spans="1:9" ht="51" x14ac:dyDescent="0.2">
      <c r="A923" s="1">
        <f t="shared" si="14"/>
        <v>-12151.463333333331</v>
      </c>
      <c r="B923" s="7">
        <v>-200</v>
      </c>
      <c r="C923" s="2">
        <v>42924</v>
      </c>
      <c r="D923" s="2" t="s">
        <v>4</v>
      </c>
      <c r="E923" s="3" t="s">
        <v>241</v>
      </c>
      <c r="F923" s="3" t="s">
        <v>23</v>
      </c>
      <c r="G923" s="3">
        <v>2</v>
      </c>
      <c r="H923" s="3">
        <v>34</v>
      </c>
      <c r="I923" s="3" t="s">
        <v>242</v>
      </c>
    </row>
    <row r="924" spans="1:9" ht="25.5" x14ac:dyDescent="0.2">
      <c r="A924" s="1">
        <f t="shared" si="14"/>
        <v>-12153.463333333331</v>
      </c>
      <c r="B924" s="7">
        <v>-2</v>
      </c>
      <c r="C924" s="2">
        <v>42936</v>
      </c>
      <c r="D924" s="2" t="s">
        <v>4</v>
      </c>
      <c r="E924" s="3" t="s">
        <v>9</v>
      </c>
      <c r="F924" s="3" t="s">
        <v>134</v>
      </c>
      <c r="G924" s="3">
        <v>3</v>
      </c>
      <c r="H924" s="3">
        <v>30</v>
      </c>
      <c r="I924" s="3" t="s">
        <v>243</v>
      </c>
    </row>
    <row r="925" spans="1:9" ht="38.25" x14ac:dyDescent="0.2">
      <c r="A925" s="1">
        <f t="shared" si="14"/>
        <v>-12152.463333333331</v>
      </c>
      <c r="B925" s="7">
        <v>1</v>
      </c>
      <c r="C925" s="2">
        <v>42947</v>
      </c>
      <c r="D925" s="2" t="s">
        <v>4</v>
      </c>
      <c r="E925" s="3" t="s">
        <v>84</v>
      </c>
      <c r="F925" s="3" t="s">
        <v>125</v>
      </c>
      <c r="G925" s="3">
        <v>2</v>
      </c>
      <c r="H925" s="3">
        <v>42</v>
      </c>
      <c r="I925" s="3" t="s">
        <v>244</v>
      </c>
    </row>
    <row r="926" spans="1:9" ht="127.5" x14ac:dyDescent="0.2">
      <c r="A926" s="1">
        <f t="shared" si="14"/>
        <v>-12491.463333333331</v>
      </c>
      <c r="B926" s="7">
        <v>-339</v>
      </c>
      <c r="C926" s="2">
        <v>42950</v>
      </c>
      <c r="D926" s="2" t="s">
        <v>4</v>
      </c>
      <c r="E926" s="3" t="s">
        <v>241</v>
      </c>
      <c r="F926" s="3" t="s">
        <v>39</v>
      </c>
      <c r="G926" s="3">
        <v>1</v>
      </c>
      <c r="H926" s="3">
        <v>53</v>
      </c>
      <c r="I926" s="3" t="s">
        <v>245</v>
      </c>
    </row>
    <row r="927" spans="1:9" ht="38.25" x14ac:dyDescent="0.2">
      <c r="A927" s="1">
        <f t="shared" si="14"/>
        <v>-12391.463333333331</v>
      </c>
      <c r="B927" s="7">
        <v>100</v>
      </c>
      <c r="C927" s="2">
        <v>42961</v>
      </c>
      <c r="D927" s="2" t="s">
        <v>4</v>
      </c>
      <c r="E927" s="3" t="s">
        <v>84</v>
      </c>
      <c r="F927" s="3" t="s">
        <v>125</v>
      </c>
      <c r="G927" s="3">
        <v>3</v>
      </c>
      <c r="H927" s="3">
        <v>6</v>
      </c>
      <c r="I927" s="3" t="s">
        <v>246</v>
      </c>
    </row>
    <row r="928" spans="1:9" ht="318.75" x14ac:dyDescent="0.2">
      <c r="A928" s="1">
        <f t="shared" si="14"/>
        <v>-11625.463333333331</v>
      </c>
      <c r="B928" s="7">
        <v>766</v>
      </c>
      <c r="C928" s="2">
        <v>42963</v>
      </c>
      <c r="D928" s="2" t="s">
        <v>4</v>
      </c>
      <c r="E928" s="3" t="s">
        <v>84</v>
      </c>
      <c r="F928" s="3" t="s">
        <v>20</v>
      </c>
      <c r="G928" s="3">
        <v>2</v>
      </c>
      <c r="H928" s="3">
        <v>37</v>
      </c>
      <c r="I928" s="3" t="s">
        <v>247</v>
      </c>
    </row>
    <row r="929" spans="1:9" ht="89.25" x14ac:dyDescent="0.2">
      <c r="A929" s="1">
        <f t="shared" si="14"/>
        <v>-11369.463333333331</v>
      </c>
      <c r="B929" s="7">
        <v>256</v>
      </c>
      <c r="C929" s="2">
        <v>42966</v>
      </c>
      <c r="D929" s="2" t="s">
        <v>4</v>
      </c>
      <c r="E929" s="3" t="s">
        <v>84</v>
      </c>
      <c r="F929" s="3" t="s">
        <v>248</v>
      </c>
      <c r="G929" s="3">
        <v>5</v>
      </c>
      <c r="H929" s="3">
        <v>30</v>
      </c>
      <c r="I929" s="3" t="s">
        <v>249</v>
      </c>
    </row>
    <row r="930" spans="1:9" ht="25.5" x14ac:dyDescent="0.2">
      <c r="A930" s="1">
        <f t="shared" si="14"/>
        <v>-11268.463333333331</v>
      </c>
      <c r="B930" s="7">
        <v>101</v>
      </c>
      <c r="C930" s="2">
        <v>42969</v>
      </c>
      <c r="D930" s="2" t="s">
        <v>4</v>
      </c>
      <c r="E930" s="3" t="s">
        <v>84</v>
      </c>
      <c r="F930" s="3" t="s">
        <v>250</v>
      </c>
      <c r="G930" s="3">
        <v>1</v>
      </c>
      <c r="H930" s="3">
        <v>51</v>
      </c>
      <c r="I930" s="3" t="s">
        <v>251</v>
      </c>
    </row>
    <row r="931" spans="1:9" ht="38.25" x14ac:dyDescent="0.2">
      <c r="A931" s="1">
        <f t="shared" si="14"/>
        <v>-11258.463333333331</v>
      </c>
      <c r="B931" s="7">
        <v>10</v>
      </c>
      <c r="C931" s="2" t="s">
        <v>252</v>
      </c>
      <c r="D931" s="2" t="s">
        <v>4</v>
      </c>
      <c r="E931" s="3" t="s">
        <v>84</v>
      </c>
      <c r="F931" s="3" t="s">
        <v>250</v>
      </c>
      <c r="G931" s="3">
        <v>3</v>
      </c>
      <c r="H931" s="3">
        <v>55</v>
      </c>
      <c r="I931" s="3" t="s">
        <v>253</v>
      </c>
    </row>
    <row r="932" spans="1:9" ht="38.25" x14ac:dyDescent="0.2">
      <c r="A932" s="1">
        <f t="shared" si="14"/>
        <v>-11138.463333333331</v>
      </c>
      <c r="B932" s="7">
        <v>120</v>
      </c>
      <c r="C932" s="2">
        <v>42975</v>
      </c>
      <c r="D932" s="2" t="s">
        <v>4</v>
      </c>
      <c r="E932" s="3" t="s">
        <v>84</v>
      </c>
      <c r="F932" s="3" t="s">
        <v>254</v>
      </c>
      <c r="G932" s="3">
        <v>2</v>
      </c>
      <c r="H932" s="3">
        <v>14</v>
      </c>
      <c r="I932" s="3" t="s">
        <v>255</v>
      </c>
    </row>
    <row r="933" spans="1:9" ht="191.25" x14ac:dyDescent="0.2">
      <c r="A933" s="1">
        <f t="shared" si="14"/>
        <v>-11538.463333333331</v>
      </c>
      <c r="B933" s="7">
        <v>-400</v>
      </c>
      <c r="C933" s="2">
        <v>42977</v>
      </c>
      <c r="D933" s="2" t="s">
        <v>4</v>
      </c>
      <c r="E933" s="3" t="s">
        <v>84</v>
      </c>
      <c r="F933" s="3" t="s">
        <v>248</v>
      </c>
      <c r="G933" s="3">
        <v>6</v>
      </c>
      <c r="H933" s="3">
        <v>5</v>
      </c>
      <c r="I933" s="3" t="s">
        <v>256</v>
      </c>
    </row>
    <row r="934" spans="1:9" ht="76.5" x14ac:dyDescent="0.2">
      <c r="A934" s="1">
        <f t="shared" si="14"/>
        <v>-11386.963333333331</v>
      </c>
      <c r="B934" s="7">
        <v>151.5</v>
      </c>
      <c r="C934" s="2">
        <v>42987</v>
      </c>
      <c r="D934" s="2" t="s">
        <v>4</v>
      </c>
      <c r="E934" s="3" t="s">
        <v>9</v>
      </c>
      <c r="F934" s="3" t="s">
        <v>15</v>
      </c>
      <c r="G934" s="3">
        <v>7</v>
      </c>
      <c r="H934" s="3">
        <v>10</v>
      </c>
      <c r="I934" s="3" t="s">
        <v>257</v>
      </c>
    </row>
    <row r="935" spans="1:9" ht="38.25" x14ac:dyDescent="0.2">
      <c r="A935" s="1">
        <f t="shared" si="14"/>
        <v>-11360.963333333331</v>
      </c>
      <c r="B935" s="7">
        <v>26</v>
      </c>
      <c r="C935" s="2">
        <v>42991</v>
      </c>
      <c r="D935" s="2" t="s">
        <v>4</v>
      </c>
      <c r="E935" s="3" t="s">
        <v>84</v>
      </c>
      <c r="F935" s="3" t="s">
        <v>125</v>
      </c>
      <c r="G935" s="3">
        <v>3</v>
      </c>
      <c r="H935" s="3">
        <v>56</v>
      </c>
      <c r="I935" s="3" t="s">
        <v>258</v>
      </c>
    </row>
    <row r="936" spans="1:9" ht="204" x14ac:dyDescent="0.2">
      <c r="A936" s="1">
        <f t="shared" si="14"/>
        <v>-11145.963333333331</v>
      </c>
      <c r="B936" s="7">
        <v>215</v>
      </c>
      <c r="C936" s="2">
        <v>42998</v>
      </c>
      <c r="D936" s="2" t="s">
        <v>4</v>
      </c>
      <c r="E936" s="3" t="s">
        <v>84</v>
      </c>
      <c r="F936" s="3" t="s">
        <v>259</v>
      </c>
      <c r="G936" s="3">
        <v>1</v>
      </c>
      <c r="H936" s="3">
        <v>52</v>
      </c>
      <c r="I936" s="3" t="s">
        <v>260</v>
      </c>
    </row>
    <row r="937" spans="1:9" ht="76.5" x14ac:dyDescent="0.2">
      <c r="A937" s="1">
        <f t="shared" si="14"/>
        <v>-11039.963333333331</v>
      </c>
      <c r="B937" s="7">
        <v>106</v>
      </c>
      <c r="C937" s="2" t="s">
        <v>261</v>
      </c>
      <c r="D937" s="2" t="s">
        <v>4</v>
      </c>
      <c r="E937" s="3" t="s">
        <v>84</v>
      </c>
      <c r="F937" s="3" t="s">
        <v>23</v>
      </c>
      <c r="G937" s="3">
        <v>6</v>
      </c>
      <c r="H937" s="3">
        <v>46</v>
      </c>
      <c r="I937" s="3" t="s">
        <v>262</v>
      </c>
    </row>
    <row r="938" spans="1:9" ht="76.5" x14ac:dyDescent="0.2">
      <c r="A938" s="1">
        <f t="shared" si="14"/>
        <v>-10974.713333333331</v>
      </c>
      <c r="B938" s="7">
        <v>65.25</v>
      </c>
      <c r="C938" s="2">
        <v>43022</v>
      </c>
      <c r="D938" s="2" t="s">
        <v>4</v>
      </c>
      <c r="E938" s="3" t="s">
        <v>9</v>
      </c>
      <c r="F938" s="3" t="s">
        <v>15</v>
      </c>
      <c r="G938" s="3">
        <v>10</v>
      </c>
      <c r="H938" s="3">
        <v>15</v>
      </c>
      <c r="I938" s="3" t="s">
        <v>263</v>
      </c>
    </row>
    <row r="939" spans="1:9" ht="38.25" x14ac:dyDescent="0.2">
      <c r="A939" s="1">
        <f t="shared" si="14"/>
        <v>-10862.713333333331</v>
      </c>
      <c r="B939" s="7">
        <v>112</v>
      </c>
      <c r="C939" s="2">
        <v>43029</v>
      </c>
      <c r="D939" s="2" t="s">
        <v>4</v>
      </c>
      <c r="E939" s="3" t="s">
        <v>84</v>
      </c>
      <c r="F939" s="3" t="s">
        <v>182</v>
      </c>
      <c r="G939" s="3">
        <v>5</v>
      </c>
      <c r="H939" s="3">
        <v>23</v>
      </c>
      <c r="I939" s="3" t="s">
        <v>264</v>
      </c>
    </row>
    <row r="940" spans="1:9" ht="216.75" x14ac:dyDescent="0.2">
      <c r="A940" s="1">
        <f t="shared" si="14"/>
        <v>-10745.713333333331</v>
      </c>
      <c r="B940" s="7">
        <v>117</v>
      </c>
      <c r="C940" s="2">
        <v>43031</v>
      </c>
      <c r="D940" s="2" t="s">
        <v>4</v>
      </c>
      <c r="E940" s="3" t="s">
        <v>84</v>
      </c>
      <c r="F940" s="3" t="s">
        <v>182</v>
      </c>
      <c r="G940" s="3">
        <v>3</v>
      </c>
      <c r="H940" s="3">
        <v>8</v>
      </c>
      <c r="I940" s="3" t="s">
        <v>265</v>
      </c>
    </row>
    <row r="941" spans="1:9" ht="318.75" x14ac:dyDescent="0.2">
      <c r="A941" s="1">
        <f t="shared" si="14"/>
        <v>-10615.713333333331</v>
      </c>
      <c r="B941" s="7">
        <v>130</v>
      </c>
      <c r="C941" s="2">
        <v>43032</v>
      </c>
      <c r="D941" s="2" t="s">
        <v>4</v>
      </c>
      <c r="E941" s="3" t="s">
        <v>84</v>
      </c>
      <c r="F941" s="3" t="s">
        <v>266</v>
      </c>
      <c r="G941" s="3">
        <v>1</v>
      </c>
      <c r="H941" s="3">
        <v>42</v>
      </c>
      <c r="I941" s="3" t="s">
        <v>267</v>
      </c>
    </row>
    <row r="942" spans="1:9" ht="114.75" x14ac:dyDescent="0.2">
      <c r="A942" s="1">
        <f t="shared" si="14"/>
        <v>-11015.713333333331</v>
      </c>
      <c r="B942" s="7">
        <v>-400</v>
      </c>
      <c r="C942" s="2">
        <v>43033</v>
      </c>
      <c r="D942" s="2" t="s">
        <v>4</v>
      </c>
      <c r="E942" s="3" t="s">
        <v>84</v>
      </c>
      <c r="F942" s="3" t="s">
        <v>104</v>
      </c>
      <c r="G942" s="3">
        <v>5</v>
      </c>
      <c r="H942" s="3">
        <v>0</v>
      </c>
      <c r="I942" s="3" t="s">
        <v>268</v>
      </c>
    </row>
    <row r="943" spans="1:9" ht="25.5" x14ac:dyDescent="0.2">
      <c r="A943" s="1">
        <f t="shared" si="14"/>
        <v>-10923.463333333331</v>
      </c>
      <c r="B943" s="7">
        <v>92.25</v>
      </c>
      <c r="C943" s="2">
        <v>43051</v>
      </c>
      <c r="D943" s="2" t="s">
        <v>4</v>
      </c>
      <c r="E943" s="3" t="s">
        <v>9</v>
      </c>
      <c r="F943" s="3" t="s">
        <v>15</v>
      </c>
      <c r="G943" s="3">
        <v>6</v>
      </c>
      <c r="H943" s="3">
        <v>27</v>
      </c>
      <c r="I943" s="3" t="s">
        <v>136</v>
      </c>
    </row>
    <row r="944" spans="1:9" ht="38.25" x14ac:dyDescent="0.2">
      <c r="A944" s="1">
        <f t="shared" si="14"/>
        <v>-11023.463333333331</v>
      </c>
      <c r="B944" s="7">
        <v>-100</v>
      </c>
      <c r="C944" s="2">
        <v>43055</v>
      </c>
      <c r="D944" s="2" t="s">
        <v>4</v>
      </c>
      <c r="E944" s="3" t="s">
        <v>84</v>
      </c>
      <c r="F944" s="3" t="s">
        <v>266</v>
      </c>
      <c r="G944" s="3">
        <v>4</v>
      </c>
      <c r="H944" s="3">
        <v>8</v>
      </c>
      <c r="I944" s="3" t="s">
        <v>269</v>
      </c>
    </row>
    <row r="945" spans="1:9" ht="114.75" x14ac:dyDescent="0.2">
      <c r="A945" s="1">
        <f t="shared" si="14"/>
        <v>-10851.213333333331</v>
      </c>
      <c r="B945" s="7">
        <v>172.25</v>
      </c>
      <c r="C945" s="2">
        <v>43063</v>
      </c>
      <c r="D945" s="2" t="s">
        <v>4</v>
      </c>
      <c r="E945" s="3" t="s">
        <v>9</v>
      </c>
      <c r="F945" s="3" t="s">
        <v>15</v>
      </c>
      <c r="G945" s="3">
        <v>6</v>
      </c>
      <c r="H945" s="3">
        <v>30</v>
      </c>
      <c r="I945" s="3" t="s">
        <v>270</v>
      </c>
    </row>
    <row r="946" spans="1:9" ht="89.25" x14ac:dyDescent="0.2">
      <c r="A946" s="1">
        <f t="shared" si="14"/>
        <v>-10182.213333333331</v>
      </c>
      <c r="B946" s="7">
        <v>669</v>
      </c>
      <c r="C946" s="2">
        <v>43066</v>
      </c>
      <c r="D946" s="2" t="s">
        <v>4</v>
      </c>
      <c r="E946" s="3" t="s">
        <v>84</v>
      </c>
      <c r="F946" s="3" t="s">
        <v>125</v>
      </c>
      <c r="G946" s="3">
        <v>3</v>
      </c>
      <c r="H946" s="3">
        <v>23</v>
      </c>
      <c r="I946" s="3" t="s">
        <v>271</v>
      </c>
    </row>
    <row r="947" spans="1:9" ht="178.5" x14ac:dyDescent="0.2">
      <c r="A947" s="1">
        <f t="shared" si="14"/>
        <v>-9874.2133333333313</v>
      </c>
      <c r="B947" s="7">
        <v>308</v>
      </c>
      <c r="C947" s="2">
        <v>43798</v>
      </c>
      <c r="D947" s="2" t="s">
        <v>4</v>
      </c>
      <c r="E947" s="3" t="s">
        <v>84</v>
      </c>
      <c r="F947" s="3" t="s">
        <v>272</v>
      </c>
      <c r="G947" s="3">
        <v>3</v>
      </c>
      <c r="H947" s="3">
        <v>25</v>
      </c>
      <c r="I947" s="3" t="s">
        <v>273</v>
      </c>
    </row>
    <row r="948" spans="1:9" ht="127.5" x14ac:dyDescent="0.2">
      <c r="A948" s="1">
        <f t="shared" si="14"/>
        <v>-10274.213333333331</v>
      </c>
      <c r="B948" s="7">
        <v>-400</v>
      </c>
      <c r="C948" s="2">
        <v>43071</v>
      </c>
      <c r="D948" s="2" t="s">
        <v>4</v>
      </c>
      <c r="E948" s="3" t="s">
        <v>84</v>
      </c>
      <c r="F948" s="3" t="s">
        <v>254</v>
      </c>
      <c r="G948" s="3">
        <v>2</v>
      </c>
      <c r="H948" s="3">
        <v>39</v>
      </c>
      <c r="I948" s="3" t="s">
        <v>274</v>
      </c>
    </row>
    <row r="949" spans="1:9" ht="204" x14ac:dyDescent="0.2">
      <c r="A949" s="1">
        <f t="shared" si="14"/>
        <v>-10424.213333333331</v>
      </c>
      <c r="B949" s="7">
        <v>-150</v>
      </c>
      <c r="C949" s="2">
        <v>43081</v>
      </c>
      <c r="D949" s="2" t="s">
        <v>4</v>
      </c>
      <c r="E949" s="3" t="s">
        <v>84</v>
      </c>
      <c r="F949" s="3" t="s">
        <v>275</v>
      </c>
      <c r="G949" s="3">
        <v>3</v>
      </c>
      <c r="H949" s="3">
        <v>41</v>
      </c>
      <c r="I949" s="3" t="s">
        <v>276</v>
      </c>
    </row>
    <row r="950" spans="1:9" ht="216.75" x14ac:dyDescent="0.2">
      <c r="A950" s="1">
        <f t="shared" si="14"/>
        <v>-10380.213333333331</v>
      </c>
      <c r="B950" s="7">
        <v>44</v>
      </c>
      <c r="C950" s="2">
        <v>43088</v>
      </c>
      <c r="D950" s="2" t="s">
        <v>4</v>
      </c>
      <c r="E950" s="3" t="s">
        <v>84</v>
      </c>
      <c r="F950" s="3" t="s">
        <v>266</v>
      </c>
      <c r="G950" s="3">
        <v>2</v>
      </c>
      <c r="H950" s="3">
        <v>51</v>
      </c>
      <c r="I950" s="3" t="s">
        <v>277</v>
      </c>
    </row>
    <row r="951" spans="1:9" ht="38.25" x14ac:dyDescent="0.2">
      <c r="A951" s="1">
        <f t="shared" si="14"/>
        <v>-10780.213333333331</v>
      </c>
      <c r="B951" s="7">
        <v>-400</v>
      </c>
      <c r="C951" s="2">
        <v>43092</v>
      </c>
      <c r="D951" s="2" t="s">
        <v>4</v>
      </c>
      <c r="E951" s="3" t="s">
        <v>84</v>
      </c>
      <c r="F951" s="3" t="s">
        <v>23</v>
      </c>
      <c r="G951" s="3">
        <v>4</v>
      </c>
      <c r="H951" s="3">
        <v>8</v>
      </c>
      <c r="I951" s="3" t="s">
        <v>278</v>
      </c>
    </row>
    <row r="952" spans="1:9" ht="25.5" x14ac:dyDescent="0.2">
      <c r="A952" s="1">
        <f t="shared" si="14"/>
        <v>-10774.213333333331</v>
      </c>
      <c r="B952" s="7">
        <v>6</v>
      </c>
      <c r="C952" s="2">
        <v>43099</v>
      </c>
      <c r="D952" s="2" t="s">
        <v>4</v>
      </c>
      <c r="E952" s="3" t="s">
        <v>84</v>
      </c>
      <c r="F952" s="3" t="s">
        <v>279</v>
      </c>
      <c r="G952" s="3">
        <v>4</v>
      </c>
      <c r="H952" s="3">
        <v>33</v>
      </c>
      <c r="I952" s="3" t="s">
        <v>280</v>
      </c>
    </row>
    <row r="953" spans="1:9" ht="216.75" x14ac:dyDescent="0.2">
      <c r="A953" s="1">
        <f t="shared" si="14"/>
        <v>-10727.213333333331</v>
      </c>
      <c r="B953" s="7">
        <v>47</v>
      </c>
      <c r="C953" s="2">
        <v>43102</v>
      </c>
      <c r="D953" s="2" t="s">
        <v>4</v>
      </c>
      <c r="E953" s="3" t="s">
        <v>84</v>
      </c>
      <c r="F953" s="3" t="s">
        <v>125</v>
      </c>
      <c r="G953" s="3">
        <v>4</v>
      </c>
      <c r="H953" s="3">
        <v>45</v>
      </c>
      <c r="I953" s="3" t="s">
        <v>281</v>
      </c>
    </row>
    <row r="954" spans="1:9" ht="127.5" x14ac:dyDescent="0.2">
      <c r="A954" s="1">
        <f t="shared" si="14"/>
        <v>-10571.213333333331</v>
      </c>
      <c r="B954" s="7">
        <v>156</v>
      </c>
      <c r="C954" s="2">
        <v>43468</v>
      </c>
      <c r="D954" s="2" t="s">
        <v>4</v>
      </c>
      <c r="E954" s="3" t="s">
        <v>84</v>
      </c>
      <c r="F954" s="3" t="s">
        <v>182</v>
      </c>
      <c r="G954" s="3">
        <v>3</v>
      </c>
      <c r="H954" s="3">
        <v>33</v>
      </c>
      <c r="I954" s="3" t="s">
        <v>282</v>
      </c>
    </row>
    <row r="955" spans="1:9" ht="102" x14ac:dyDescent="0.2">
      <c r="A955" s="1">
        <f t="shared" si="14"/>
        <v>-10201.213333333331</v>
      </c>
      <c r="B955" s="7">
        <v>370</v>
      </c>
      <c r="C955" s="2">
        <v>43104</v>
      </c>
      <c r="D955" s="2" t="s">
        <v>4</v>
      </c>
      <c r="E955" s="3" t="s">
        <v>84</v>
      </c>
      <c r="F955" s="3" t="s">
        <v>104</v>
      </c>
      <c r="G955" s="3">
        <v>2</v>
      </c>
      <c r="H955" s="3">
        <v>20</v>
      </c>
      <c r="I955" s="3" t="s">
        <v>283</v>
      </c>
    </row>
    <row r="956" spans="1:9" ht="25.5" x14ac:dyDescent="0.2">
      <c r="A956" s="1">
        <f t="shared" si="14"/>
        <v>-10261.213333333331</v>
      </c>
      <c r="B956" s="7">
        <v>-60</v>
      </c>
      <c r="C956" s="2">
        <v>43106</v>
      </c>
      <c r="D956" s="2" t="s">
        <v>4</v>
      </c>
      <c r="E956" s="3" t="s">
        <v>9</v>
      </c>
      <c r="F956" s="3" t="s">
        <v>15</v>
      </c>
      <c r="G956" s="3">
        <v>5</v>
      </c>
      <c r="H956" s="3">
        <v>28</v>
      </c>
      <c r="I956" s="3" t="s">
        <v>284</v>
      </c>
    </row>
    <row r="957" spans="1:9" ht="51" x14ac:dyDescent="0.2">
      <c r="A957" s="1">
        <f t="shared" si="14"/>
        <v>-10186.213333333331</v>
      </c>
      <c r="B957" s="7">
        <v>75</v>
      </c>
      <c r="C957" s="2">
        <v>43108</v>
      </c>
      <c r="D957" s="2" t="s">
        <v>4</v>
      </c>
      <c r="E957" s="3" t="s">
        <v>84</v>
      </c>
      <c r="F957" s="3" t="s">
        <v>266</v>
      </c>
      <c r="G957" s="3">
        <v>3</v>
      </c>
      <c r="H957" s="3">
        <v>0</v>
      </c>
      <c r="I957" s="3" t="s">
        <v>285</v>
      </c>
    </row>
    <row r="958" spans="1:9" ht="25.5" x14ac:dyDescent="0.2">
      <c r="A958" s="1">
        <f t="shared" si="14"/>
        <v>-10183.213333333331</v>
      </c>
      <c r="B958" s="7">
        <v>3</v>
      </c>
      <c r="C958" s="2">
        <v>43111</v>
      </c>
      <c r="D958" s="2" t="s">
        <v>4</v>
      </c>
      <c r="E958" s="3" t="s">
        <v>84</v>
      </c>
      <c r="F958" s="3" t="s">
        <v>286</v>
      </c>
      <c r="G958" s="3">
        <v>0</v>
      </c>
      <c r="H958" s="3">
        <v>50</v>
      </c>
      <c r="I958" s="3" t="s">
        <v>287</v>
      </c>
    </row>
    <row r="959" spans="1:9" ht="76.5" x14ac:dyDescent="0.2">
      <c r="A959" s="1">
        <f t="shared" si="14"/>
        <v>-10158.213333333331</v>
      </c>
      <c r="B959" s="7">
        <v>25</v>
      </c>
      <c r="C959" s="2">
        <v>43115</v>
      </c>
      <c r="D959" s="2" t="s">
        <v>4</v>
      </c>
      <c r="E959" s="3" t="s">
        <v>84</v>
      </c>
      <c r="F959" s="3" t="s">
        <v>288</v>
      </c>
      <c r="G959" s="3">
        <v>1</v>
      </c>
      <c r="H959" s="3">
        <v>47</v>
      </c>
      <c r="I959" s="3" t="s">
        <v>289</v>
      </c>
    </row>
    <row r="960" spans="1:9" ht="153" x14ac:dyDescent="0.2">
      <c r="A960" s="1">
        <f t="shared" si="14"/>
        <v>-9947.2133333333313</v>
      </c>
      <c r="B960" s="7">
        <v>211</v>
      </c>
      <c r="C960" s="2">
        <v>43117</v>
      </c>
      <c r="D960" s="2" t="s">
        <v>4</v>
      </c>
      <c r="E960" s="3" t="s">
        <v>84</v>
      </c>
      <c r="F960" s="3" t="s">
        <v>182</v>
      </c>
      <c r="G960" s="3">
        <v>3</v>
      </c>
      <c r="H960" s="3">
        <v>18</v>
      </c>
      <c r="I960" s="3" t="s">
        <v>290</v>
      </c>
    </row>
    <row r="961" spans="1:9" ht="51" x14ac:dyDescent="0.2">
      <c r="A961" s="1">
        <f t="shared" si="14"/>
        <v>-9705.2133333333313</v>
      </c>
      <c r="B961" s="7">
        <v>242</v>
      </c>
      <c r="C961" s="2">
        <v>42753</v>
      </c>
      <c r="D961" s="2" t="s">
        <v>4</v>
      </c>
      <c r="E961" s="3" t="s">
        <v>84</v>
      </c>
      <c r="F961" s="3" t="s">
        <v>291</v>
      </c>
      <c r="G961" s="3">
        <v>2</v>
      </c>
      <c r="H961" s="3">
        <v>24</v>
      </c>
      <c r="I961" s="3" t="s">
        <v>292</v>
      </c>
    </row>
    <row r="962" spans="1:9" ht="89.25" x14ac:dyDescent="0.2">
      <c r="A962" s="1">
        <f t="shared" si="14"/>
        <v>-9555.2133333333313</v>
      </c>
      <c r="B962" s="7">
        <v>150</v>
      </c>
      <c r="C962" s="2">
        <v>43120</v>
      </c>
      <c r="D962" s="2" t="s">
        <v>4</v>
      </c>
      <c r="E962" s="3" t="s">
        <v>84</v>
      </c>
      <c r="F962" s="3" t="s">
        <v>23</v>
      </c>
      <c r="G962" s="3">
        <v>3</v>
      </c>
      <c r="H962" s="3">
        <v>31</v>
      </c>
      <c r="I962" s="3" t="s">
        <v>293</v>
      </c>
    </row>
    <row r="963" spans="1:9" ht="25.5" x14ac:dyDescent="0.2">
      <c r="A963" s="1">
        <f t="shared" ref="A963:A1026" si="15">A962+B963</f>
        <v>-9543.2133333333313</v>
      </c>
      <c r="B963" s="7">
        <v>12</v>
      </c>
      <c r="C963" s="2">
        <v>43123</v>
      </c>
      <c r="D963" s="2" t="s">
        <v>4</v>
      </c>
      <c r="E963" s="3" t="s">
        <v>84</v>
      </c>
      <c r="F963" s="3" t="s">
        <v>275</v>
      </c>
      <c r="G963" s="3">
        <v>2</v>
      </c>
      <c r="H963" s="3">
        <v>54</v>
      </c>
      <c r="I963" s="3" t="s">
        <v>295</v>
      </c>
    </row>
    <row r="964" spans="1:9" ht="63.75" x14ac:dyDescent="0.2">
      <c r="A964" s="1">
        <f t="shared" si="15"/>
        <v>-9493.2133333333313</v>
      </c>
      <c r="B964" s="7">
        <v>50</v>
      </c>
      <c r="C964" s="2">
        <v>43124</v>
      </c>
      <c r="D964" s="2" t="s">
        <v>4</v>
      </c>
      <c r="E964" s="3" t="s">
        <v>84</v>
      </c>
      <c r="F964" s="3" t="s">
        <v>275</v>
      </c>
      <c r="G964" s="3">
        <v>3</v>
      </c>
      <c r="H964" s="3">
        <v>4</v>
      </c>
      <c r="I964" s="3" t="s">
        <v>296</v>
      </c>
    </row>
    <row r="965" spans="1:9" ht="38.25" x14ac:dyDescent="0.2">
      <c r="A965" s="1">
        <f t="shared" si="15"/>
        <v>-9478.2633333333306</v>
      </c>
      <c r="B965" s="7">
        <v>14.95</v>
      </c>
      <c r="C965" s="2">
        <v>43126</v>
      </c>
      <c r="D965" s="2" t="s">
        <v>4</v>
      </c>
      <c r="E965" s="3" t="s">
        <v>197</v>
      </c>
      <c r="F965" s="3" t="s">
        <v>196</v>
      </c>
      <c r="G965" s="3">
        <v>4</v>
      </c>
      <c r="H965" s="3">
        <v>59</v>
      </c>
      <c r="I965" s="3" t="s">
        <v>136</v>
      </c>
    </row>
    <row r="966" spans="1:9" ht="51" x14ac:dyDescent="0.2">
      <c r="A966" s="1">
        <f t="shared" si="15"/>
        <v>-9360.2633333333306</v>
      </c>
      <c r="B966" s="7">
        <v>118</v>
      </c>
      <c r="C966" s="2">
        <v>43129</v>
      </c>
      <c r="D966" s="2" t="s">
        <v>4</v>
      </c>
      <c r="E966" s="3" t="s">
        <v>84</v>
      </c>
      <c r="F966" s="3" t="s">
        <v>104</v>
      </c>
      <c r="G966" s="3">
        <v>2</v>
      </c>
      <c r="H966" s="3">
        <v>28</v>
      </c>
      <c r="I966" s="3" t="s">
        <v>297</v>
      </c>
    </row>
    <row r="967" spans="1:9" ht="114.75" x14ac:dyDescent="0.2">
      <c r="A967" s="1">
        <f t="shared" si="15"/>
        <v>-9059.2633333333306</v>
      </c>
      <c r="B967" s="7">
        <v>301</v>
      </c>
      <c r="C967" s="2">
        <v>43132</v>
      </c>
      <c r="D967" s="2" t="s">
        <v>4</v>
      </c>
      <c r="E967" s="3" t="s">
        <v>84</v>
      </c>
      <c r="F967" s="3" t="s">
        <v>182</v>
      </c>
      <c r="G967" s="3">
        <v>2</v>
      </c>
      <c r="H967" s="3">
        <v>20</v>
      </c>
      <c r="I967" s="3" t="s">
        <v>298</v>
      </c>
    </row>
    <row r="968" spans="1:9" ht="38.25" x14ac:dyDescent="0.2">
      <c r="A968" s="1">
        <f t="shared" si="15"/>
        <v>-8858.2633333333306</v>
      </c>
      <c r="B968" s="7">
        <v>201</v>
      </c>
      <c r="C968" s="2">
        <v>43136</v>
      </c>
      <c r="D968" s="2" t="s">
        <v>4</v>
      </c>
      <c r="E968" s="3" t="s">
        <v>84</v>
      </c>
      <c r="F968" s="3" t="s">
        <v>299</v>
      </c>
      <c r="G968" s="3">
        <v>1</v>
      </c>
      <c r="H968" s="3">
        <v>49</v>
      </c>
      <c r="I968" s="3" t="s">
        <v>300</v>
      </c>
    </row>
    <row r="969" spans="1:9" ht="38.25" x14ac:dyDescent="0.2">
      <c r="A969" s="1">
        <f t="shared" si="15"/>
        <v>-8746.2633333333306</v>
      </c>
      <c r="B969" s="7">
        <v>112</v>
      </c>
      <c r="C969" s="2">
        <v>43141</v>
      </c>
      <c r="D969" s="2" t="s">
        <v>4</v>
      </c>
      <c r="E969" s="3" t="s">
        <v>84</v>
      </c>
      <c r="F969" s="3" t="s">
        <v>182</v>
      </c>
      <c r="G969" s="3">
        <v>2</v>
      </c>
      <c r="H969" s="3">
        <v>1</v>
      </c>
      <c r="I969" s="3" t="s">
        <v>301</v>
      </c>
    </row>
    <row r="970" spans="1:9" ht="204" x14ac:dyDescent="0.2">
      <c r="A970" s="1">
        <f t="shared" si="15"/>
        <v>-8722.2633333333306</v>
      </c>
      <c r="B970" s="7">
        <v>24</v>
      </c>
      <c r="C970" s="2">
        <v>43143</v>
      </c>
      <c r="D970" s="2" t="s">
        <v>4</v>
      </c>
      <c r="E970" s="3" t="s">
        <v>84</v>
      </c>
      <c r="F970" s="3" t="s">
        <v>254</v>
      </c>
      <c r="G970" s="3">
        <v>3</v>
      </c>
      <c r="H970" s="3">
        <v>36</v>
      </c>
      <c r="I970" s="3" t="s">
        <v>302</v>
      </c>
    </row>
    <row r="971" spans="1:9" ht="114.75" x14ac:dyDescent="0.2">
      <c r="A971" s="1">
        <f t="shared" si="15"/>
        <v>-8721.2633333333306</v>
      </c>
      <c r="B971" s="7">
        <v>1</v>
      </c>
      <c r="C971" s="2">
        <v>43144</v>
      </c>
      <c r="D971" s="2" t="s">
        <v>4</v>
      </c>
      <c r="E971" s="3" t="s">
        <v>84</v>
      </c>
      <c r="F971" s="3" t="s">
        <v>182</v>
      </c>
      <c r="G971" s="3">
        <v>1</v>
      </c>
      <c r="H971" s="3">
        <v>50</v>
      </c>
      <c r="I971" s="3" t="s">
        <v>303</v>
      </c>
    </row>
    <row r="972" spans="1:9" ht="127.5" x14ac:dyDescent="0.2">
      <c r="A972" s="1">
        <f t="shared" si="15"/>
        <v>-8691.2633333333306</v>
      </c>
      <c r="B972" s="7">
        <v>30</v>
      </c>
      <c r="C972" s="2">
        <v>43145</v>
      </c>
      <c r="D972" s="2" t="s">
        <v>4</v>
      </c>
      <c r="E972" s="3" t="s">
        <v>84</v>
      </c>
      <c r="F972" s="3" t="s">
        <v>182</v>
      </c>
      <c r="G972" s="3">
        <v>1</v>
      </c>
      <c r="H972" s="3">
        <v>52</v>
      </c>
      <c r="I972" s="3" t="s">
        <v>304</v>
      </c>
    </row>
    <row r="973" spans="1:9" ht="280.5" x14ac:dyDescent="0.2">
      <c r="A973" s="1">
        <f t="shared" si="15"/>
        <v>-8182.2633333333306</v>
      </c>
      <c r="B973" s="7">
        <v>509</v>
      </c>
      <c r="C973" s="2">
        <v>43146</v>
      </c>
      <c r="D973" s="2" t="s">
        <v>4</v>
      </c>
      <c r="E973" s="3" t="s">
        <v>84</v>
      </c>
      <c r="F973" s="3" t="s">
        <v>337</v>
      </c>
      <c r="G973" s="3">
        <v>3</v>
      </c>
      <c r="H973" s="3">
        <v>22</v>
      </c>
      <c r="I973" s="3" t="s">
        <v>306</v>
      </c>
    </row>
    <row r="974" spans="1:9" ht="408" x14ac:dyDescent="0.2">
      <c r="A974" s="1">
        <f t="shared" si="15"/>
        <v>-7947.2633333333306</v>
      </c>
      <c r="B974" s="7">
        <v>235</v>
      </c>
      <c r="C974" s="2">
        <v>43151</v>
      </c>
      <c r="D974" s="2" t="s">
        <v>4</v>
      </c>
      <c r="E974" s="3" t="s">
        <v>84</v>
      </c>
      <c r="F974" s="3" t="s">
        <v>307</v>
      </c>
      <c r="G974" s="3">
        <v>3</v>
      </c>
      <c r="H974" s="3">
        <v>32</v>
      </c>
      <c r="I974" s="3" t="s">
        <v>308</v>
      </c>
    </row>
    <row r="975" spans="1:9" ht="76.5" x14ac:dyDescent="0.2">
      <c r="A975" s="1">
        <f t="shared" si="15"/>
        <v>-7946.2633333333306</v>
      </c>
      <c r="B975" s="7">
        <v>1</v>
      </c>
      <c r="C975" s="2">
        <v>43152</v>
      </c>
      <c r="D975" s="2" t="s">
        <v>4</v>
      </c>
      <c r="E975" s="3" t="s">
        <v>84</v>
      </c>
      <c r="F975" s="3" t="s">
        <v>307</v>
      </c>
      <c r="G975" s="3">
        <v>2</v>
      </c>
      <c r="H975" s="3">
        <v>21</v>
      </c>
      <c r="I975" s="3" t="s">
        <v>309</v>
      </c>
    </row>
    <row r="976" spans="1:9" ht="89.25" x14ac:dyDescent="0.2">
      <c r="A976" s="1">
        <f t="shared" si="15"/>
        <v>-7773.2633333333306</v>
      </c>
      <c r="B976" s="7">
        <v>173</v>
      </c>
      <c r="C976" s="2">
        <v>43153</v>
      </c>
      <c r="D976" s="2" t="s">
        <v>4</v>
      </c>
      <c r="E976" s="3" t="s">
        <v>90</v>
      </c>
      <c r="F976" s="3" t="s">
        <v>310</v>
      </c>
      <c r="G976" s="3">
        <v>1</v>
      </c>
      <c r="H976" s="3">
        <v>57</v>
      </c>
      <c r="I976" s="3" t="s">
        <v>311</v>
      </c>
    </row>
    <row r="977" spans="1:9" ht="153" x14ac:dyDescent="0.2">
      <c r="A977" s="1">
        <f t="shared" si="15"/>
        <v>-7630.2633333333306</v>
      </c>
      <c r="B977" s="7">
        <v>143</v>
      </c>
      <c r="C977" s="2">
        <v>43154</v>
      </c>
      <c r="D977" s="2" t="s">
        <v>4</v>
      </c>
      <c r="E977" s="3" t="s">
        <v>90</v>
      </c>
      <c r="F977" s="3" t="s">
        <v>310</v>
      </c>
      <c r="G977" s="3">
        <v>2</v>
      </c>
      <c r="H977" s="3">
        <v>12</v>
      </c>
      <c r="I977" s="3" t="s">
        <v>314</v>
      </c>
    </row>
    <row r="978" spans="1:9" ht="51" x14ac:dyDescent="0.2">
      <c r="A978" s="1">
        <f t="shared" si="15"/>
        <v>-7597.5133333333306</v>
      </c>
      <c r="B978" s="7">
        <v>32.75</v>
      </c>
      <c r="C978" s="2">
        <v>43154</v>
      </c>
      <c r="D978" s="2" t="s">
        <v>110</v>
      </c>
      <c r="E978" s="9">
        <v>0.25</v>
      </c>
      <c r="F978" s="3" t="s">
        <v>310</v>
      </c>
      <c r="G978" s="3">
        <v>0</v>
      </c>
      <c r="H978" s="3">
        <v>10</v>
      </c>
      <c r="I978" s="3" t="s">
        <v>312</v>
      </c>
    </row>
    <row r="979" spans="1:9" ht="63.75" x14ac:dyDescent="0.2">
      <c r="A979" s="1">
        <f t="shared" si="15"/>
        <v>-7495.5133333333306</v>
      </c>
      <c r="B979" s="7">
        <v>102</v>
      </c>
      <c r="C979" s="2">
        <v>43155</v>
      </c>
      <c r="D979" s="2" t="s">
        <v>4</v>
      </c>
      <c r="E979" s="3" t="s">
        <v>90</v>
      </c>
      <c r="F979" s="3" t="s">
        <v>310</v>
      </c>
      <c r="G979" s="3">
        <v>2</v>
      </c>
      <c r="H979" s="3">
        <v>28</v>
      </c>
      <c r="I979" s="3" t="s">
        <v>313</v>
      </c>
    </row>
    <row r="980" spans="1:9" ht="242.25" x14ac:dyDescent="0.2">
      <c r="A980" s="1">
        <f t="shared" si="15"/>
        <v>-7540.5133333333306</v>
      </c>
      <c r="B980" s="7">
        <v>-45</v>
      </c>
      <c r="C980" s="2">
        <v>43155</v>
      </c>
      <c r="D980" s="2" t="s">
        <v>4</v>
      </c>
      <c r="E980" s="3" t="s">
        <v>92</v>
      </c>
      <c r="F980" s="3" t="s">
        <v>310</v>
      </c>
      <c r="G980" s="3">
        <v>2</v>
      </c>
      <c r="H980" s="3">
        <v>11</v>
      </c>
      <c r="I980" s="3" t="s">
        <v>315</v>
      </c>
    </row>
    <row r="981" spans="1:9" ht="140.25" x14ac:dyDescent="0.2">
      <c r="A981" s="1">
        <f t="shared" si="15"/>
        <v>-7237.5133333333306</v>
      </c>
      <c r="B981" s="7">
        <v>303</v>
      </c>
      <c r="C981" s="2">
        <v>43164</v>
      </c>
      <c r="D981" s="2" t="s">
        <v>4</v>
      </c>
      <c r="E981" s="3" t="s">
        <v>84</v>
      </c>
      <c r="F981" s="3" t="s">
        <v>299</v>
      </c>
      <c r="G981" s="3">
        <v>2</v>
      </c>
      <c r="H981" s="3">
        <v>25</v>
      </c>
      <c r="I981" s="3" t="s">
        <v>316</v>
      </c>
    </row>
    <row r="982" spans="1:9" ht="89.25" x14ac:dyDescent="0.2">
      <c r="A982" s="1">
        <f t="shared" si="15"/>
        <v>-7202.5133333333306</v>
      </c>
      <c r="B982" s="7">
        <v>35</v>
      </c>
      <c r="C982" s="2">
        <v>43167</v>
      </c>
      <c r="D982" s="2" t="s">
        <v>4</v>
      </c>
      <c r="E982" s="3" t="s">
        <v>84</v>
      </c>
      <c r="F982" s="3" t="s">
        <v>286</v>
      </c>
      <c r="G982" s="3">
        <v>2</v>
      </c>
      <c r="H982" s="3">
        <v>16</v>
      </c>
      <c r="I982" s="3" t="s">
        <v>317</v>
      </c>
    </row>
    <row r="983" spans="1:9" ht="165.75" x14ac:dyDescent="0.2">
      <c r="A983" s="1">
        <f t="shared" si="15"/>
        <v>-7602.5133333333306</v>
      </c>
      <c r="B983" s="7">
        <v>-400</v>
      </c>
      <c r="C983" s="2">
        <v>43168</v>
      </c>
      <c r="D983" s="2" t="s">
        <v>4</v>
      </c>
      <c r="E983" s="3" t="s">
        <v>84</v>
      </c>
      <c r="F983" s="5" t="s">
        <v>8</v>
      </c>
      <c r="G983" s="3">
        <v>1</v>
      </c>
      <c r="H983" s="3">
        <v>53</v>
      </c>
      <c r="I983" s="3" t="s">
        <v>318</v>
      </c>
    </row>
    <row r="984" spans="1:9" ht="76.5" x14ac:dyDescent="0.2">
      <c r="A984" s="1">
        <f t="shared" si="15"/>
        <v>-7839.5133333333306</v>
      </c>
      <c r="B984" s="7">
        <v>-237</v>
      </c>
      <c r="C984" s="2">
        <v>43171</v>
      </c>
      <c r="D984" s="2" t="s">
        <v>4</v>
      </c>
      <c r="E984" s="3" t="s">
        <v>84</v>
      </c>
      <c r="F984" s="3" t="s">
        <v>291</v>
      </c>
      <c r="G984" s="3">
        <v>5</v>
      </c>
      <c r="H984" s="3">
        <v>16</v>
      </c>
      <c r="I984" s="3" t="s">
        <v>319</v>
      </c>
    </row>
    <row r="985" spans="1:9" ht="25.5" x14ac:dyDescent="0.2">
      <c r="A985" s="1">
        <f t="shared" si="15"/>
        <v>-8039.5133333333306</v>
      </c>
      <c r="B985" s="7">
        <v>-200</v>
      </c>
      <c r="C985" s="2">
        <v>43172</v>
      </c>
      <c r="D985" s="2" t="s">
        <v>4</v>
      </c>
      <c r="E985" s="3" t="s">
        <v>84</v>
      </c>
      <c r="F985" s="3" t="s">
        <v>85</v>
      </c>
      <c r="G985" s="3">
        <v>1</v>
      </c>
      <c r="H985" s="3">
        <v>33</v>
      </c>
    </row>
    <row r="986" spans="1:9" ht="25.5" x14ac:dyDescent="0.2">
      <c r="A986" s="1">
        <f t="shared" si="15"/>
        <v>-8024.5133333333306</v>
      </c>
      <c r="B986" s="7">
        <v>15</v>
      </c>
      <c r="C986" s="2">
        <v>43173</v>
      </c>
      <c r="D986" s="73" t="s">
        <v>1554</v>
      </c>
      <c r="E986" s="15" t="s">
        <v>327</v>
      </c>
      <c r="F986" s="3" t="s">
        <v>85</v>
      </c>
      <c r="G986" s="3">
        <v>0</v>
      </c>
      <c r="H986" s="3">
        <v>36</v>
      </c>
      <c r="I986" s="3" t="s">
        <v>328</v>
      </c>
    </row>
    <row r="987" spans="1:9" ht="25.5" x14ac:dyDescent="0.2">
      <c r="A987" s="1">
        <f t="shared" si="15"/>
        <v>-7909.5133333333306</v>
      </c>
      <c r="B987" s="7">
        <v>115</v>
      </c>
      <c r="C987" s="2">
        <v>43173</v>
      </c>
      <c r="D987" s="2" t="s">
        <v>4</v>
      </c>
      <c r="E987" s="3" t="s">
        <v>84</v>
      </c>
      <c r="F987" s="3" t="s">
        <v>85</v>
      </c>
      <c r="G987" s="3">
        <v>8</v>
      </c>
      <c r="H987" s="3">
        <v>17</v>
      </c>
    </row>
    <row r="988" spans="1:9" ht="25.5" x14ac:dyDescent="0.2">
      <c r="A988" s="1">
        <f t="shared" si="15"/>
        <v>-7898.5133333333306</v>
      </c>
      <c r="B988" s="7">
        <v>11</v>
      </c>
      <c r="C988" s="2">
        <v>43173</v>
      </c>
      <c r="D988" s="2" t="s">
        <v>4</v>
      </c>
      <c r="E988" s="3" t="s">
        <v>84</v>
      </c>
      <c r="F988" s="3" t="s">
        <v>85</v>
      </c>
      <c r="G988" s="3">
        <v>3</v>
      </c>
      <c r="H988" s="3">
        <v>5</v>
      </c>
    </row>
    <row r="989" spans="1:9" ht="25.5" x14ac:dyDescent="0.2">
      <c r="A989" s="1">
        <f t="shared" si="15"/>
        <v>-7883.5133333333306</v>
      </c>
      <c r="B989" s="7">
        <v>15</v>
      </c>
      <c r="C989" s="2">
        <v>43174</v>
      </c>
      <c r="D989" s="73" t="s">
        <v>1554</v>
      </c>
      <c r="E989" s="15" t="s">
        <v>327</v>
      </c>
      <c r="F989" s="3" t="s">
        <v>85</v>
      </c>
      <c r="G989" s="3">
        <v>0</v>
      </c>
      <c r="H989" s="3">
        <v>14</v>
      </c>
      <c r="I989" s="3" t="s">
        <v>329</v>
      </c>
    </row>
    <row r="990" spans="1:9" ht="25.5" x14ac:dyDescent="0.2">
      <c r="A990" s="1">
        <f t="shared" si="15"/>
        <v>-7732.5133333333306</v>
      </c>
      <c r="B990" s="7">
        <v>151</v>
      </c>
      <c r="C990" s="2">
        <v>43174</v>
      </c>
      <c r="D990" s="2" t="s">
        <v>4</v>
      </c>
      <c r="E990" s="3" t="s">
        <v>84</v>
      </c>
      <c r="F990" s="3" t="s">
        <v>85</v>
      </c>
      <c r="G990" s="3">
        <v>2</v>
      </c>
      <c r="H990" s="3">
        <v>3</v>
      </c>
    </row>
    <row r="991" spans="1:9" ht="25.5" x14ac:dyDescent="0.2">
      <c r="A991" s="1">
        <f t="shared" si="15"/>
        <v>-7611.5133333333306</v>
      </c>
      <c r="B991" s="7">
        <v>121</v>
      </c>
      <c r="C991" s="2">
        <v>43174</v>
      </c>
      <c r="D991" s="2" t="s">
        <v>4</v>
      </c>
      <c r="E991" s="3" t="s">
        <v>112</v>
      </c>
      <c r="F991" s="3" t="s">
        <v>324</v>
      </c>
      <c r="G991" s="3">
        <v>0</v>
      </c>
      <c r="H991" s="3">
        <v>53</v>
      </c>
    </row>
    <row r="992" spans="1:9" ht="25.5" x14ac:dyDescent="0.2">
      <c r="A992" s="1">
        <f t="shared" si="15"/>
        <v>-7723.5133333333306</v>
      </c>
      <c r="B992" s="7">
        <v>-112</v>
      </c>
      <c r="C992" s="2">
        <v>43174</v>
      </c>
      <c r="D992" s="2" t="s">
        <v>4</v>
      </c>
      <c r="E992" s="3" t="s">
        <v>84</v>
      </c>
      <c r="F992" s="3" t="s">
        <v>85</v>
      </c>
      <c r="G992" s="3">
        <v>3</v>
      </c>
      <c r="H992" s="3">
        <v>40</v>
      </c>
    </row>
    <row r="993" spans="1:9" ht="25.5" x14ac:dyDescent="0.2">
      <c r="A993" s="1">
        <f t="shared" si="15"/>
        <v>-7733.5133333333306</v>
      </c>
      <c r="B993" s="7">
        <v>-10</v>
      </c>
      <c r="C993" s="2">
        <v>43174</v>
      </c>
      <c r="D993" s="3" t="s">
        <v>1545</v>
      </c>
      <c r="E993" s="3" t="s">
        <v>325</v>
      </c>
      <c r="F993" s="3" t="s">
        <v>85</v>
      </c>
      <c r="I993" s="3" t="s">
        <v>334</v>
      </c>
    </row>
    <row r="994" spans="1:9" ht="25.5" x14ac:dyDescent="0.2">
      <c r="A994" s="1">
        <f t="shared" si="15"/>
        <v>-7724.4233333333304</v>
      </c>
      <c r="B994" s="7">
        <v>9.09</v>
      </c>
      <c r="C994" s="2">
        <v>43174</v>
      </c>
      <c r="D994" s="3" t="s">
        <v>1545</v>
      </c>
      <c r="E994" s="3" t="s">
        <v>325</v>
      </c>
      <c r="F994" s="3" t="s">
        <v>85</v>
      </c>
      <c r="I994" s="3" t="s">
        <v>335</v>
      </c>
    </row>
    <row r="995" spans="1:9" ht="25.5" x14ac:dyDescent="0.2">
      <c r="A995" s="1">
        <f t="shared" si="15"/>
        <v>-7924.4233333333304</v>
      </c>
      <c r="B995" s="7">
        <v>-200</v>
      </c>
      <c r="C995" s="2">
        <v>43174</v>
      </c>
      <c r="D995" s="2" t="s">
        <v>4</v>
      </c>
      <c r="E995" s="3" t="s">
        <v>112</v>
      </c>
      <c r="F995" s="3" t="s">
        <v>324</v>
      </c>
      <c r="G995" s="3">
        <v>2</v>
      </c>
      <c r="H995" s="3">
        <v>23</v>
      </c>
    </row>
    <row r="996" spans="1:9" ht="25.5" x14ac:dyDescent="0.2">
      <c r="A996" s="1">
        <f t="shared" si="15"/>
        <v>-7736.4233333333304</v>
      </c>
      <c r="B996" s="7">
        <v>188</v>
      </c>
      <c r="C996" s="2">
        <v>43174</v>
      </c>
      <c r="D996" s="2" t="s">
        <v>4</v>
      </c>
      <c r="E996" s="3" t="s">
        <v>84</v>
      </c>
      <c r="F996" s="3" t="s">
        <v>85</v>
      </c>
      <c r="G996" s="3">
        <v>1</v>
      </c>
      <c r="H996" s="3">
        <v>12</v>
      </c>
    </row>
    <row r="997" spans="1:9" ht="25.5" x14ac:dyDescent="0.2">
      <c r="A997" s="1">
        <f t="shared" si="15"/>
        <v>-7574.4233333333304</v>
      </c>
      <c r="B997" s="7">
        <v>162</v>
      </c>
      <c r="C997" s="2">
        <v>43175</v>
      </c>
      <c r="D997" s="2" t="s">
        <v>4</v>
      </c>
      <c r="E997" s="3" t="s">
        <v>84</v>
      </c>
      <c r="F997" s="3" t="s">
        <v>85</v>
      </c>
      <c r="G997" s="3">
        <v>1</v>
      </c>
      <c r="H997" s="3">
        <v>43</v>
      </c>
    </row>
    <row r="998" spans="1:9" ht="25.5" x14ac:dyDescent="0.2">
      <c r="A998" s="1">
        <f t="shared" si="15"/>
        <v>-7373.4233333333304</v>
      </c>
      <c r="B998" s="7">
        <v>201</v>
      </c>
      <c r="C998" s="2">
        <v>43175</v>
      </c>
      <c r="D998" s="2" t="s">
        <v>4</v>
      </c>
      <c r="E998" s="3" t="s">
        <v>84</v>
      </c>
      <c r="F998" s="3" t="s">
        <v>85</v>
      </c>
      <c r="G998" s="3">
        <v>9</v>
      </c>
      <c r="H998" s="3">
        <v>16</v>
      </c>
    </row>
    <row r="999" spans="1:9" ht="25.5" x14ac:dyDescent="0.2">
      <c r="A999" s="1">
        <f t="shared" si="15"/>
        <v>-7327.4233333333304</v>
      </c>
      <c r="B999" s="7">
        <v>46</v>
      </c>
      <c r="C999" s="2">
        <v>43176</v>
      </c>
      <c r="D999" s="2" t="s">
        <v>4</v>
      </c>
      <c r="E999" s="3" t="s">
        <v>84</v>
      </c>
      <c r="F999" s="3" t="s">
        <v>85</v>
      </c>
      <c r="G999" s="3">
        <v>4</v>
      </c>
      <c r="H999" s="3">
        <v>15</v>
      </c>
    </row>
    <row r="1000" spans="1:9" ht="25.5" x14ac:dyDescent="0.2">
      <c r="A1000" s="1">
        <f t="shared" si="15"/>
        <v>-7026.4233333333304</v>
      </c>
      <c r="B1000" s="7">
        <v>301</v>
      </c>
      <c r="C1000" s="2">
        <v>43176</v>
      </c>
      <c r="D1000" s="2" t="s">
        <v>4</v>
      </c>
      <c r="E1000" s="3" t="s">
        <v>84</v>
      </c>
      <c r="F1000" s="3" t="s">
        <v>85</v>
      </c>
      <c r="G1000" s="3">
        <v>5</v>
      </c>
      <c r="H1000" s="3">
        <v>3</v>
      </c>
    </row>
    <row r="1001" spans="1:9" ht="51" x14ac:dyDescent="0.2">
      <c r="A1001" s="1">
        <f t="shared" si="15"/>
        <v>-7257.4233333333304</v>
      </c>
      <c r="B1001" s="7">
        <v>-231</v>
      </c>
      <c r="C1001" s="2">
        <v>42820</v>
      </c>
      <c r="D1001" s="2" t="s">
        <v>4</v>
      </c>
      <c r="E1001" s="3" t="s">
        <v>84</v>
      </c>
      <c r="F1001" s="3" t="s">
        <v>337</v>
      </c>
      <c r="G1001" s="3">
        <v>4</v>
      </c>
      <c r="H1001" s="3">
        <v>6</v>
      </c>
      <c r="I1001" s="3" t="s">
        <v>336</v>
      </c>
    </row>
    <row r="1002" spans="1:9" ht="51" x14ac:dyDescent="0.2">
      <c r="A1002" s="1">
        <f t="shared" si="15"/>
        <v>-7657.4233333333304</v>
      </c>
      <c r="B1002" s="7">
        <v>-400</v>
      </c>
      <c r="C1002" s="2">
        <v>43188</v>
      </c>
      <c r="D1002" s="2" t="s">
        <v>4</v>
      </c>
      <c r="E1002" s="3" t="s">
        <v>84</v>
      </c>
      <c r="F1002" s="3" t="s">
        <v>291</v>
      </c>
      <c r="G1002" s="3">
        <v>1</v>
      </c>
      <c r="H1002" s="3">
        <v>31</v>
      </c>
      <c r="I1002" s="3" t="s">
        <v>338</v>
      </c>
    </row>
    <row r="1003" spans="1:9" ht="76.5" x14ac:dyDescent="0.2">
      <c r="A1003" s="1">
        <f t="shared" si="15"/>
        <v>-7596.4233333333304</v>
      </c>
      <c r="B1003" s="7">
        <v>61</v>
      </c>
      <c r="C1003" s="2">
        <v>43192</v>
      </c>
      <c r="D1003" s="2" t="s">
        <v>4</v>
      </c>
      <c r="E1003" s="3" t="s">
        <v>84</v>
      </c>
      <c r="F1003" s="3" t="s">
        <v>299</v>
      </c>
      <c r="G1003" s="3">
        <v>2</v>
      </c>
      <c r="H1003" s="3">
        <v>9</v>
      </c>
      <c r="I1003" s="3" t="s">
        <v>339</v>
      </c>
    </row>
    <row r="1004" spans="1:9" ht="25.5" x14ac:dyDescent="0.2">
      <c r="A1004" s="1">
        <f t="shared" si="15"/>
        <v>-7515.9233333333304</v>
      </c>
      <c r="B1004" s="7">
        <v>80.5</v>
      </c>
      <c r="C1004" s="2">
        <v>43197</v>
      </c>
      <c r="D1004" s="2" t="s">
        <v>4</v>
      </c>
      <c r="E1004" s="3" t="s">
        <v>9</v>
      </c>
      <c r="F1004" s="3" t="s">
        <v>15</v>
      </c>
      <c r="G1004" s="3">
        <v>5</v>
      </c>
      <c r="H1004" s="3">
        <v>31</v>
      </c>
      <c r="I1004" s="3" t="s">
        <v>136</v>
      </c>
    </row>
    <row r="1005" spans="1:9" ht="89.25" x14ac:dyDescent="0.2">
      <c r="A1005" s="1">
        <f t="shared" si="15"/>
        <v>-7480.9233333333304</v>
      </c>
      <c r="B1005" s="7">
        <v>35</v>
      </c>
      <c r="C1005" s="2">
        <v>43199</v>
      </c>
      <c r="D1005" s="2" t="s">
        <v>4</v>
      </c>
      <c r="E1005" s="3" t="s">
        <v>84</v>
      </c>
      <c r="F1005" s="3" t="s">
        <v>337</v>
      </c>
      <c r="G1005" s="3">
        <v>2</v>
      </c>
      <c r="H1005" s="3">
        <v>28</v>
      </c>
      <c r="I1005" s="3" t="s">
        <v>340</v>
      </c>
    </row>
    <row r="1006" spans="1:9" ht="114.75" x14ac:dyDescent="0.2">
      <c r="A1006" s="1">
        <f t="shared" si="15"/>
        <v>-7460.9233333333304</v>
      </c>
      <c r="B1006" s="7">
        <v>20</v>
      </c>
      <c r="C1006" s="2">
        <v>43207</v>
      </c>
      <c r="D1006" s="2" t="s">
        <v>4</v>
      </c>
      <c r="E1006" s="3" t="s">
        <v>84</v>
      </c>
      <c r="F1006" s="3" t="s">
        <v>337</v>
      </c>
      <c r="G1006" s="3">
        <v>3</v>
      </c>
      <c r="H1006" s="3">
        <v>0</v>
      </c>
      <c r="I1006" s="3" t="s">
        <v>341</v>
      </c>
    </row>
    <row r="1007" spans="1:9" ht="38.25" x14ac:dyDescent="0.2">
      <c r="A1007" s="1">
        <f t="shared" si="15"/>
        <v>-7027.9233333333304</v>
      </c>
      <c r="B1007" s="7">
        <v>433</v>
      </c>
      <c r="C1007" s="2">
        <v>43209</v>
      </c>
      <c r="D1007" s="2" t="s">
        <v>4</v>
      </c>
      <c r="E1007" s="3" t="s">
        <v>84</v>
      </c>
      <c r="F1007" s="3" t="s">
        <v>182</v>
      </c>
      <c r="G1007" s="3">
        <v>2</v>
      </c>
      <c r="H1007" s="3">
        <v>6</v>
      </c>
      <c r="I1007" s="3" t="s">
        <v>342</v>
      </c>
    </row>
    <row r="1008" spans="1:9" ht="153" x14ac:dyDescent="0.2">
      <c r="A1008" s="1">
        <f t="shared" si="15"/>
        <v>-7012.9233333333304</v>
      </c>
      <c r="B1008" s="7">
        <v>15</v>
      </c>
      <c r="C1008" s="2">
        <v>43211</v>
      </c>
      <c r="D1008" s="2" t="s">
        <v>4</v>
      </c>
      <c r="E1008" s="3" t="s">
        <v>84</v>
      </c>
      <c r="F1008" s="3" t="s">
        <v>182</v>
      </c>
      <c r="G1008" s="3">
        <v>2</v>
      </c>
      <c r="H1008" s="3">
        <v>54</v>
      </c>
      <c r="I1008" s="3" t="s">
        <v>343</v>
      </c>
    </row>
    <row r="1009" spans="1:9" ht="114.75" x14ac:dyDescent="0.2">
      <c r="A1009" s="1">
        <f t="shared" si="15"/>
        <v>-6987.9233333333304</v>
      </c>
      <c r="B1009" s="7">
        <v>25</v>
      </c>
      <c r="C1009" s="2">
        <v>43215</v>
      </c>
      <c r="D1009" s="2" t="s">
        <v>4</v>
      </c>
      <c r="E1009" s="3" t="s">
        <v>84</v>
      </c>
      <c r="F1009" s="3" t="s">
        <v>307</v>
      </c>
      <c r="G1009" s="3">
        <v>2</v>
      </c>
      <c r="H1009" s="3">
        <v>11</v>
      </c>
      <c r="I1009" s="3" t="s">
        <v>344</v>
      </c>
    </row>
    <row r="1010" spans="1:9" ht="204" x14ac:dyDescent="0.2">
      <c r="A1010" s="1">
        <f t="shared" si="15"/>
        <v>-6976.9233333333304</v>
      </c>
      <c r="B1010" s="7">
        <v>11</v>
      </c>
      <c r="C1010" s="2">
        <v>43221</v>
      </c>
      <c r="D1010" s="2" t="s">
        <v>4</v>
      </c>
      <c r="E1010" s="3" t="s">
        <v>84</v>
      </c>
      <c r="F1010" s="3" t="s">
        <v>259</v>
      </c>
      <c r="G1010" s="3">
        <v>3</v>
      </c>
      <c r="H1010" s="3">
        <v>21</v>
      </c>
      <c r="I1010" s="3" t="s">
        <v>345</v>
      </c>
    </row>
    <row r="1011" spans="1:9" ht="76.5" x14ac:dyDescent="0.2">
      <c r="A1011" s="1">
        <f t="shared" si="15"/>
        <v>-6925.9233333333304</v>
      </c>
      <c r="B1011" s="7">
        <v>51</v>
      </c>
      <c r="C1011" s="2">
        <v>43227</v>
      </c>
      <c r="D1011" s="2" t="s">
        <v>4</v>
      </c>
      <c r="E1011" s="3" t="s">
        <v>84</v>
      </c>
      <c r="F1011" s="3" t="s">
        <v>299</v>
      </c>
      <c r="G1011" s="3">
        <v>2</v>
      </c>
      <c r="H1011" s="3">
        <v>36</v>
      </c>
      <c r="I1011" s="3" t="s">
        <v>346</v>
      </c>
    </row>
    <row r="1012" spans="1:9" ht="114.75" x14ac:dyDescent="0.2">
      <c r="A1012" s="1">
        <f t="shared" si="15"/>
        <v>-6818.9233333333304</v>
      </c>
      <c r="B1012" s="7">
        <v>107</v>
      </c>
      <c r="C1012" s="2">
        <v>43236</v>
      </c>
      <c r="D1012" s="2" t="s">
        <v>4</v>
      </c>
      <c r="E1012" s="3" t="s">
        <v>84</v>
      </c>
      <c r="F1012" s="3" t="s">
        <v>337</v>
      </c>
      <c r="G1012" s="3">
        <v>2</v>
      </c>
      <c r="H1012" s="3">
        <v>47</v>
      </c>
      <c r="I1012" s="3" t="s">
        <v>347</v>
      </c>
    </row>
    <row r="1013" spans="1:9" ht="38.25" x14ac:dyDescent="0.2">
      <c r="A1013" s="1">
        <f t="shared" si="15"/>
        <v>-7018.9233333333304</v>
      </c>
      <c r="B1013" s="7">
        <v>-200</v>
      </c>
      <c r="C1013" s="2">
        <v>43241</v>
      </c>
      <c r="D1013" s="2" t="s">
        <v>4</v>
      </c>
      <c r="E1013" s="3" t="s">
        <v>84</v>
      </c>
      <c r="F1013" s="3" t="s">
        <v>8</v>
      </c>
      <c r="G1013" s="3">
        <v>2</v>
      </c>
      <c r="H1013" s="3">
        <v>14</v>
      </c>
      <c r="I1013" s="3" t="s">
        <v>348</v>
      </c>
    </row>
    <row r="1014" spans="1:9" ht="89.25" x14ac:dyDescent="0.2">
      <c r="A1014" s="1">
        <f t="shared" si="15"/>
        <v>-6983.9233333333304</v>
      </c>
      <c r="B1014" s="7">
        <v>35</v>
      </c>
      <c r="C1014" s="2">
        <v>43242</v>
      </c>
      <c r="D1014" s="2" t="s">
        <v>4</v>
      </c>
      <c r="E1014" s="3" t="s">
        <v>84</v>
      </c>
      <c r="F1014" s="3" t="s">
        <v>307</v>
      </c>
      <c r="G1014" s="3">
        <v>3</v>
      </c>
      <c r="H1014" s="3">
        <v>17</v>
      </c>
      <c r="I1014" s="3" t="s">
        <v>349</v>
      </c>
    </row>
    <row r="1015" spans="1:9" ht="76.5" x14ac:dyDescent="0.2">
      <c r="A1015" s="1">
        <f t="shared" si="15"/>
        <v>-6868.1733333333304</v>
      </c>
      <c r="B1015" s="7">
        <v>115.75</v>
      </c>
      <c r="C1015" s="2">
        <v>43247</v>
      </c>
      <c r="D1015" s="2" t="s">
        <v>4</v>
      </c>
      <c r="E1015" s="3" t="s">
        <v>9</v>
      </c>
      <c r="F1015" s="3" t="s">
        <v>15</v>
      </c>
      <c r="G1015" s="3">
        <v>7</v>
      </c>
      <c r="H1015" s="3">
        <v>42</v>
      </c>
      <c r="I1015" s="3" t="s">
        <v>350</v>
      </c>
    </row>
    <row r="1016" spans="1:9" ht="127.5" x14ac:dyDescent="0.2">
      <c r="A1016" s="1">
        <f t="shared" si="15"/>
        <v>-6511.1733333333304</v>
      </c>
      <c r="B1016" s="7">
        <v>357</v>
      </c>
      <c r="C1016" s="2">
        <v>43250</v>
      </c>
      <c r="D1016" s="2" t="s">
        <v>4</v>
      </c>
      <c r="E1016" s="3" t="s">
        <v>84</v>
      </c>
      <c r="F1016" s="3" t="s">
        <v>125</v>
      </c>
      <c r="G1016" s="3">
        <v>2</v>
      </c>
      <c r="H1016" s="3">
        <v>15</v>
      </c>
      <c r="I1016" s="3" t="s">
        <v>351</v>
      </c>
    </row>
    <row r="1017" spans="1:9" ht="114.75" x14ac:dyDescent="0.2">
      <c r="A1017" s="1">
        <f t="shared" si="15"/>
        <v>-6502.1733333333304</v>
      </c>
      <c r="B1017" s="7">
        <v>9</v>
      </c>
      <c r="C1017" s="2">
        <v>43251</v>
      </c>
      <c r="D1017" s="2" t="s">
        <v>4</v>
      </c>
      <c r="E1017" s="3" t="s">
        <v>84</v>
      </c>
      <c r="F1017" s="3" t="s">
        <v>125</v>
      </c>
      <c r="G1017" s="3">
        <v>4</v>
      </c>
      <c r="H1017" s="3">
        <v>29</v>
      </c>
      <c r="I1017" s="3" t="s">
        <v>352</v>
      </c>
    </row>
    <row r="1018" spans="1:9" ht="38.25" x14ac:dyDescent="0.2">
      <c r="A1018" s="1">
        <f t="shared" si="15"/>
        <v>-6195.1733333333304</v>
      </c>
      <c r="B1018" s="7">
        <v>307</v>
      </c>
      <c r="C1018" s="2">
        <v>43253</v>
      </c>
      <c r="D1018" s="2" t="s">
        <v>4</v>
      </c>
      <c r="E1018" s="3" t="s">
        <v>84</v>
      </c>
      <c r="F1018" s="3" t="s">
        <v>182</v>
      </c>
      <c r="G1018" s="3">
        <v>2</v>
      </c>
      <c r="H1018" s="3">
        <v>11</v>
      </c>
      <c r="I1018" s="3" t="s">
        <v>353</v>
      </c>
    </row>
    <row r="1019" spans="1:9" ht="165.75" x14ac:dyDescent="0.2">
      <c r="A1019" s="1">
        <f t="shared" si="15"/>
        <v>-6595.1733333333304</v>
      </c>
      <c r="B1019" s="7">
        <v>-400</v>
      </c>
      <c r="C1019" s="2">
        <v>43255</v>
      </c>
      <c r="D1019" s="2" t="s">
        <v>4</v>
      </c>
      <c r="E1019" s="3" t="s">
        <v>354</v>
      </c>
      <c r="F1019" s="3" t="s">
        <v>307</v>
      </c>
      <c r="G1019" s="3">
        <v>2</v>
      </c>
      <c r="H1019" s="3">
        <v>22</v>
      </c>
      <c r="I1019" s="3" t="s">
        <v>355</v>
      </c>
    </row>
    <row r="1020" spans="1:9" ht="153" x14ac:dyDescent="0.2">
      <c r="A1020" s="1">
        <f t="shared" si="15"/>
        <v>-6490.1733333333304</v>
      </c>
      <c r="B1020" s="7">
        <v>105</v>
      </c>
      <c r="C1020" s="2">
        <v>43257</v>
      </c>
      <c r="D1020" s="2" t="s">
        <v>4</v>
      </c>
      <c r="E1020" s="3" t="s">
        <v>84</v>
      </c>
      <c r="F1020" s="3" t="s">
        <v>337</v>
      </c>
      <c r="G1020" s="3">
        <v>3</v>
      </c>
      <c r="H1020" s="3">
        <v>30</v>
      </c>
      <c r="I1020" s="3" t="s">
        <v>356</v>
      </c>
    </row>
    <row r="1021" spans="1:9" ht="38.25" x14ac:dyDescent="0.2">
      <c r="A1021" s="1">
        <f t="shared" si="15"/>
        <v>-6432.1733333333304</v>
      </c>
      <c r="B1021" s="7">
        <v>58</v>
      </c>
      <c r="C1021" s="2">
        <v>43263</v>
      </c>
      <c r="D1021" s="2" t="s">
        <v>4</v>
      </c>
      <c r="E1021" s="3" t="s">
        <v>84</v>
      </c>
      <c r="F1021" s="3" t="s">
        <v>125</v>
      </c>
      <c r="G1021" s="3">
        <v>3</v>
      </c>
      <c r="H1021" s="3">
        <v>31</v>
      </c>
      <c r="I1021" s="3" t="s">
        <v>357</v>
      </c>
    </row>
    <row r="1022" spans="1:9" ht="76.5" x14ac:dyDescent="0.2">
      <c r="A1022" s="1">
        <f t="shared" si="15"/>
        <v>-6711.1733333333304</v>
      </c>
      <c r="B1022" s="7">
        <v>-279</v>
      </c>
      <c r="C1022" s="2">
        <v>43276</v>
      </c>
      <c r="D1022" s="2" t="s">
        <v>4</v>
      </c>
      <c r="E1022" s="3" t="s">
        <v>84</v>
      </c>
      <c r="F1022" s="3" t="s">
        <v>254</v>
      </c>
      <c r="G1022" s="3">
        <v>4</v>
      </c>
      <c r="H1022" s="3">
        <v>4</v>
      </c>
      <c r="I1022" s="3" t="s">
        <v>358</v>
      </c>
    </row>
    <row r="1023" spans="1:9" ht="38.25" x14ac:dyDescent="0.2">
      <c r="A1023" s="1">
        <f t="shared" si="15"/>
        <v>-6911.1733333333304</v>
      </c>
      <c r="B1023" s="7">
        <v>-200</v>
      </c>
      <c r="C1023" s="2">
        <v>43277</v>
      </c>
      <c r="D1023" s="2" t="s">
        <v>4</v>
      </c>
      <c r="E1023" s="3" t="s">
        <v>84</v>
      </c>
      <c r="F1023" s="3" t="s">
        <v>104</v>
      </c>
      <c r="G1023" s="3">
        <v>3</v>
      </c>
      <c r="H1023" s="3">
        <v>23</v>
      </c>
      <c r="I1023" s="3" t="s">
        <v>359</v>
      </c>
    </row>
    <row r="1024" spans="1:9" ht="25.5" x14ac:dyDescent="0.2">
      <c r="A1024" s="1">
        <f t="shared" si="15"/>
        <v>-6766.9233333333304</v>
      </c>
      <c r="B1024" s="7">
        <v>144.25</v>
      </c>
      <c r="C1024" s="2">
        <v>43288</v>
      </c>
      <c r="D1024" s="2" t="s">
        <v>4</v>
      </c>
      <c r="E1024" s="3" t="s">
        <v>9</v>
      </c>
      <c r="F1024" s="5" t="s">
        <v>10</v>
      </c>
      <c r="G1024" s="3">
        <v>5</v>
      </c>
      <c r="H1024" s="3">
        <v>0</v>
      </c>
      <c r="I1024" s="5" t="s">
        <v>360</v>
      </c>
    </row>
    <row r="1025" spans="1:9" ht="38.25" x14ac:dyDescent="0.2">
      <c r="A1025" s="1">
        <f t="shared" si="15"/>
        <v>-6966.9233333333304</v>
      </c>
      <c r="B1025" s="7">
        <v>-200</v>
      </c>
      <c r="C1025" s="2">
        <v>43292</v>
      </c>
      <c r="D1025" s="2" t="s">
        <v>4</v>
      </c>
      <c r="E1025" s="3" t="s">
        <v>84</v>
      </c>
      <c r="F1025" s="3" t="s">
        <v>125</v>
      </c>
      <c r="G1025" s="3">
        <v>3</v>
      </c>
      <c r="H1025" s="3">
        <v>7</v>
      </c>
      <c r="I1025" s="3" t="s">
        <v>361</v>
      </c>
    </row>
    <row r="1026" spans="1:9" ht="51" x14ac:dyDescent="0.2">
      <c r="A1026" s="1">
        <f t="shared" si="15"/>
        <v>-7166.9233333333304</v>
      </c>
      <c r="B1026" s="7">
        <v>-200</v>
      </c>
      <c r="C1026" s="2">
        <v>43293</v>
      </c>
      <c r="D1026" s="2" t="s">
        <v>4</v>
      </c>
      <c r="E1026" s="3" t="s">
        <v>84</v>
      </c>
      <c r="F1026" s="3" t="s">
        <v>125</v>
      </c>
      <c r="G1026" s="3">
        <v>2</v>
      </c>
      <c r="H1026" s="3">
        <v>25</v>
      </c>
      <c r="I1026" s="3" t="s">
        <v>362</v>
      </c>
    </row>
    <row r="1027" spans="1:9" ht="51" x14ac:dyDescent="0.2">
      <c r="A1027" s="1">
        <f t="shared" ref="A1027:A1090" si="16">A1026+B1027</f>
        <v>-7096.9233333333304</v>
      </c>
      <c r="B1027" s="7">
        <v>70</v>
      </c>
      <c r="C1027" s="2">
        <v>43295</v>
      </c>
      <c r="D1027" s="2" t="s">
        <v>4</v>
      </c>
      <c r="E1027" s="3" t="s">
        <v>84</v>
      </c>
      <c r="F1027" s="3" t="s">
        <v>182</v>
      </c>
      <c r="G1027" s="3">
        <v>5</v>
      </c>
      <c r="H1027" s="3">
        <v>17</v>
      </c>
      <c r="I1027" s="3" t="s">
        <v>363</v>
      </c>
    </row>
    <row r="1028" spans="1:9" ht="127.5" x14ac:dyDescent="0.2">
      <c r="A1028" s="1">
        <f t="shared" si="16"/>
        <v>-6830.9233333333304</v>
      </c>
      <c r="B1028" s="7">
        <v>266</v>
      </c>
      <c r="C1028" s="2">
        <v>43319</v>
      </c>
      <c r="D1028" s="2" t="s">
        <v>4</v>
      </c>
      <c r="E1028" s="3" t="s">
        <v>84</v>
      </c>
      <c r="F1028" s="3" t="s">
        <v>125</v>
      </c>
      <c r="G1028" s="3">
        <v>2</v>
      </c>
      <c r="H1028" s="3">
        <v>35</v>
      </c>
      <c r="I1028" s="3" t="s">
        <v>375</v>
      </c>
    </row>
    <row r="1029" spans="1:9" ht="89.25" x14ac:dyDescent="0.2">
      <c r="A1029" s="1">
        <f t="shared" si="16"/>
        <v>-7030.9233333333304</v>
      </c>
      <c r="B1029" s="7">
        <v>-200</v>
      </c>
      <c r="C1029" s="2">
        <v>43320</v>
      </c>
      <c r="D1029" s="2" t="s">
        <v>4</v>
      </c>
      <c r="E1029" s="3" t="s">
        <v>84</v>
      </c>
      <c r="F1029" s="3" t="s">
        <v>125</v>
      </c>
      <c r="G1029" s="3">
        <v>2</v>
      </c>
      <c r="H1029" s="3">
        <v>6</v>
      </c>
      <c r="I1029" s="3" t="s">
        <v>376</v>
      </c>
    </row>
    <row r="1030" spans="1:9" ht="38.25" x14ac:dyDescent="0.2">
      <c r="A1030" s="1">
        <f t="shared" si="16"/>
        <v>-6925.9233333333304</v>
      </c>
      <c r="B1030" s="7">
        <v>105</v>
      </c>
      <c r="C1030" s="2">
        <v>43356</v>
      </c>
      <c r="D1030" s="2" t="s">
        <v>4</v>
      </c>
      <c r="E1030" s="3" t="s">
        <v>84</v>
      </c>
      <c r="F1030" s="3" t="s">
        <v>125</v>
      </c>
      <c r="G1030" s="3">
        <v>2</v>
      </c>
      <c r="H1030" s="3">
        <v>5</v>
      </c>
      <c r="I1030" s="3" t="s">
        <v>381</v>
      </c>
    </row>
    <row r="1031" spans="1:9" ht="25.5" x14ac:dyDescent="0.2">
      <c r="A1031" s="1">
        <f t="shared" si="16"/>
        <v>-6823.9233333333304</v>
      </c>
      <c r="B1031" s="7">
        <v>102</v>
      </c>
      <c r="C1031" s="2">
        <v>43365</v>
      </c>
      <c r="D1031" s="2" t="s">
        <v>4</v>
      </c>
      <c r="E1031" s="3" t="s">
        <v>9</v>
      </c>
      <c r="F1031" s="3" t="s">
        <v>15</v>
      </c>
      <c r="G1031" s="3">
        <v>8</v>
      </c>
      <c r="H1031" s="3">
        <v>41</v>
      </c>
      <c r="I1031" s="3" t="s">
        <v>384</v>
      </c>
    </row>
    <row r="1032" spans="1:9" ht="38.25" x14ac:dyDescent="0.2">
      <c r="A1032" s="1">
        <f t="shared" si="16"/>
        <v>-7223.9233333333304</v>
      </c>
      <c r="B1032" s="7">
        <v>-400</v>
      </c>
      <c r="C1032" s="2">
        <v>43372</v>
      </c>
      <c r="D1032" s="2" t="s">
        <v>4</v>
      </c>
      <c r="E1032" s="3" t="s">
        <v>84</v>
      </c>
      <c r="F1032" s="3" t="s">
        <v>182</v>
      </c>
      <c r="G1032" s="3">
        <v>5</v>
      </c>
      <c r="H1032" s="3">
        <v>14</v>
      </c>
      <c r="I1032" s="3" t="s">
        <v>385</v>
      </c>
    </row>
    <row r="1033" spans="1:9" ht="127.5" x14ac:dyDescent="0.2">
      <c r="A1033" s="1">
        <f t="shared" si="16"/>
        <v>-7423.9233333333304</v>
      </c>
      <c r="B1033" s="7">
        <v>-200</v>
      </c>
      <c r="C1033" s="2">
        <v>43383</v>
      </c>
      <c r="D1033" s="2" t="s">
        <v>4</v>
      </c>
      <c r="E1033" s="3" t="s">
        <v>84</v>
      </c>
      <c r="F1033" s="3" t="s">
        <v>104</v>
      </c>
      <c r="G1033" s="3">
        <v>2</v>
      </c>
      <c r="H1033" s="3">
        <v>12</v>
      </c>
      <c r="I1033" s="3" t="s">
        <v>386</v>
      </c>
    </row>
    <row r="1034" spans="1:9" ht="38.25" x14ac:dyDescent="0.2">
      <c r="A1034" s="1">
        <f t="shared" si="16"/>
        <v>-7122.9233333333304</v>
      </c>
      <c r="B1034" s="7">
        <v>301</v>
      </c>
      <c r="C1034" s="2">
        <v>43404</v>
      </c>
      <c r="D1034" s="2" t="s">
        <v>4</v>
      </c>
      <c r="E1034" s="3" t="s">
        <v>84</v>
      </c>
      <c r="F1034" s="3" t="s">
        <v>389</v>
      </c>
      <c r="G1034" s="3">
        <v>2</v>
      </c>
      <c r="H1034" s="3">
        <v>10</v>
      </c>
      <c r="I1034" s="3" t="s">
        <v>388</v>
      </c>
    </row>
    <row r="1035" spans="1:9" ht="191.25" x14ac:dyDescent="0.2">
      <c r="A1035" s="1">
        <f t="shared" si="16"/>
        <v>-7322.9233333333304</v>
      </c>
      <c r="B1035" s="7">
        <v>-200</v>
      </c>
      <c r="C1035" s="2">
        <v>43405</v>
      </c>
      <c r="D1035" s="2" t="s">
        <v>4</v>
      </c>
      <c r="E1035" s="3" t="s">
        <v>84</v>
      </c>
      <c r="F1035" s="3" t="s">
        <v>389</v>
      </c>
      <c r="G1035" s="3">
        <v>1</v>
      </c>
      <c r="H1035" s="3">
        <v>58</v>
      </c>
      <c r="I1035" s="3" t="s">
        <v>390</v>
      </c>
    </row>
    <row r="1036" spans="1:9" ht="89.25" x14ac:dyDescent="0.2">
      <c r="A1036" s="1">
        <f t="shared" si="16"/>
        <v>-7178.9233333333304</v>
      </c>
      <c r="B1036" s="7">
        <v>144</v>
      </c>
      <c r="C1036" s="2">
        <v>43433</v>
      </c>
      <c r="D1036" s="2" t="s">
        <v>4</v>
      </c>
      <c r="E1036" s="3" t="s">
        <v>90</v>
      </c>
      <c r="F1036" s="3" t="s">
        <v>337</v>
      </c>
      <c r="G1036" s="3">
        <v>2</v>
      </c>
      <c r="H1036" s="3">
        <v>19</v>
      </c>
      <c r="I1036" s="3" t="s">
        <v>392</v>
      </c>
    </row>
    <row r="1037" spans="1:9" ht="76.5" x14ac:dyDescent="0.2">
      <c r="A1037" s="1">
        <f t="shared" si="16"/>
        <v>-7156.9233333333304</v>
      </c>
      <c r="B1037" s="7">
        <v>22</v>
      </c>
      <c r="C1037" s="2">
        <v>43463</v>
      </c>
      <c r="D1037" s="2" t="s">
        <v>4</v>
      </c>
      <c r="E1037" s="3" t="s">
        <v>84</v>
      </c>
      <c r="F1037" s="3" t="s">
        <v>394</v>
      </c>
      <c r="G1037" s="3">
        <v>4</v>
      </c>
      <c r="H1037" s="3">
        <v>7</v>
      </c>
      <c r="I1037" s="3" t="s">
        <v>395</v>
      </c>
    </row>
    <row r="1038" spans="1:9" ht="38.25" x14ac:dyDescent="0.2">
      <c r="A1038" s="1">
        <f t="shared" si="16"/>
        <v>-7154.1733333333304</v>
      </c>
      <c r="B1038" s="7">
        <v>2.75</v>
      </c>
      <c r="C1038" s="2">
        <v>43470</v>
      </c>
      <c r="D1038" s="2" t="s">
        <v>4</v>
      </c>
      <c r="E1038" s="3" t="s">
        <v>9</v>
      </c>
      <c r="F1038" s="3" t="s">
        <v>15</v>
      </c>
      <c r="G1038" s="3">
        <v>2</v>
      </c>
      <c r="H1038" s="3">
        <v>41</v>
      </c>
      <c r="I1038" s="3" t="s">
        <v>396</v>
      </c>
    </row>
    <row r="1039" spans="1:9" ht="25.5" x14ac:dyDescent="0.2">
      <c r="A1039" s="1">
        <f t="shared" si="16"/>
        <v>-7737.9333333333307</v>
      </c>
      <c r="B1039" s="7">
        <v>-583.76</v>
      </c>
      <c r="C1039" s="2">
        <v>43481</v>
      </c>
      <c r="D1039" s="2" t="s">
        <v>4</v>
      </c>
      <c r="E1039" s="3" t="s">
        <v>456</v>
      </c>
      <c r="F1039" s="3" t="s">
        <v>459</v>
      </c>
      <c r="I1039" s="3" t="s">
        <v>460</v>
      </c>
    </row>
    <row r="1040" spans="1:9" ht="25.5" x14ac:dyDescent="0.2">
      <c r="A1040" s="1">
        <f t="shared" si="16"/>
        <v>-7798.5833333333303</v>
      </c>
      <c r="B1040" s="7">
        <v>-60.65</v>
      </c>
      <c r="C1040" s="2">
        <v>43497</v>
      </c>
      <c r="D1040" s="2" t="s">
        <v>4</v>
      </c>
      <c r="E1040" s="3" t="s">
        <v>456</v>
      </c>
      <c r="F1040" s="3" t="s">
        <v>459</v>
      </c>
      <c r="I1040" s="3" t="s">
        <v>461</v>
      </c>
    </row>
    <row r="1041" spans="1:9" ht="76.5" x14ac:dyDescent="0.2">
      <c r="A1041" s="1">
        <f t="shared" si="16"/>
        <v>-7789.5833333333303</v>
      </c>
      <c r="B1041" s="7">
        <v>9</v>
      </c>
      <c r="C1041" s="2">
        <v>43502</v>
      </c>
      <c r="D1041" s="2" t="s">
        <v>4</v>
      </c>
      <c r="E1041" s="3" t="s">
        <v>84</v>
      </c>
      <c r="F1041" s="3" t="s">
        <v>401</v>
      </c>
      <c r="G1041" s="3">
        <v>2</v>
      </c>
      <c r="H1041" s="3">
        <v>33</v>
      </c>
      <c r="I1041" s="3" t="s">
        <v>402</v>
      </c>
    </row>
    <row r="1042" spans="1:9" ht="102" x14ac:dyDescent="0.2">
      <c r="A1042" s="1">
        <f t="shared" si="16"/>
        <v>-8189.5833333333303</v>
      </c>
      <c r="B1042" s="7">
        <v>-400</v>
      </c>
      <c r="C1042" s="2">
        <v>43140</v>
      </c>
      <c r="D1042" s="2" t="s">
        <v>4</v>
      </c>
      <c r="E1042" s="3" t="s">
        <v>84</v>
      </c>
      <c r="F1042" s="3" t="s">
        <v>404</v>
      </c>
      <c r="G1042" s="3">
        <v>3</v>
      </c>
      <c r="H1042" s="3">
        <v>35</v>
      </c>
      <c r="I1042" s="3" t="s">
        <v>403</v>
      </c>
    </row>
    <row r="1043" spans="1:9" ht="89.25" x14ac:dyDescent="0.2">
      <c r="A1043" s="1">
        <f t="shared" si="16"/>
        <v>-8169.5833333333303</v>
      </c>
      <c r="B1043" s="7">
        <v>20</v>
      </c>
      <c r="C1043" s="2">
        <v>43510</v>
      </c>
      <c r="D1043" s="2" t="s">
        <v>4</v>
      </c>
      <c r="E1043" s="3" t="s">
        <v>84</v>
      </c>
      <c r="F1043" s="3" t="s">
        <v>291</v>
      </c>
      <c r="G1043" s="3">
        <v>2</v>
      </c>
      <c r="H1043" s="3">
        <v>26</v>
      </c>
      <c r="I1043" s="3" t="s">
        <v>405</v>
      </c>
    </row>
    <row r="1044" spans="1:9" ht="38.25" x14ac:dyDescent="0.2">
      <c r="A1044" s="1">
        <f t="shared" si="16"/>
        <v>-8106.5833333333303</v>
      </c>
      <c r="B1044" s="7">
        <v>63</v>
      </c>
      <c r="C1044" s="2">
        <v>43511</v>
      </c>
      <c r="D1044" s="2" t="s">
        <v>4</v>
      </c>
      <c r="E1044" s="3" t="s">
        <v>84</v>
      </c>
      <c r="F1044" s="3" t="s">
        <v>291</v>
      </c>
      <c r="G1044" s="3">
        <v>2</v>
      </c>
      <c r="H1044" s="3">
        <v>30</v>
      </c>
      <c r="I1044" s="3" t="s">
        <v>406</v>
      </c>
    </row>
    <row r="1045" spans="1:9" ht="102" x14ac:dyDescent="0.2">
      <c r="A1045" s="1">
        <f t="shared" si="16"/>
        <v>-7912.5833333333303</v>
      </c>
      <c r="B1045" s="7">
        <v>194</v>
      </c>
      <c r="C1045" s="2">
        <v>43512</v>
      </c>
      <c r="D1045" s="2" t="s">
        <v>4</v>
      </c>
      <c r="E1045" s="3" t="s">
        <v>84</v>
      </c>
      <c r="F1045" s="3" t="s">
        <v>223</v>
      </c>
      <c r="G1045" s="3">
        <v>4</v>
      </c>
      <c r="H1045" s="3">
        <v>5</v>
      </c>
      <c r="I1045" s="3" t="s">
        <v>407</v>
      </c>
    </row>
    <row r="1046" spans="1:9" ht="63.75" x14ac:dyDescent="0.2">
      <c r="A1046" s="1">
        <f t="shared" si="16"/>
        <v>-8112.5833333333303</v>
      </c>
      <c r="B1046" s="7">
        <v>-200</v>
      </c>
      <c r="C1046" s="2">
        <v>43514</v>
      </c>
      <c r="D1046" s="2" t="s">
        <v>4</v>
      </c>
      <c r="E1046" s="3" t="s">
        <v>84</v>
      </c>
      <c r="F1046" s="3" t="s">
        <v>182</v>
      </c>
      <c r="G1046" s="3">
        <v>2</v>
      </c>
      <c r="H1046" s="3">
        <v>29</v>
      </c>
      <c r="I1046" s="3" t="s">
        <v>408</v>
      </c>
    </row>
    <row r="1047" spans="1:9" ht="38.25" x14ac:dyDescent="0.2">
      <c r="A1047" s="1">
        <f t="shared" si="16"/>
        <v>-8111.5833333333303</v>
      </c>
      <c r="B1047" s="7">
        <v>1</v>
      </c>
      <c r="C1047" s="2">
        <v>43517</v>
      </c>
      <c r="D1047" s="2" t="s">
        <v>4</v>
      </c>
      <c r="E1047" s="3" t="s">
        <v>92</v>
      </c>
      <c r="F1047" s="3" t="s">
        <v>310</v>
      </c>
      <c r="G1047" s="3">
        <v>0</v>
      </c>
      <c r="H1047" s="3">
        <v>52</v>
      </c>
      <c r="I1047" s="3" t="s">
        <v>409</v>
      </c>
    </row>
    <row r="1048" spans="1:9" ht="63.75" x14ac:dyDescent="0.2">
      <c r="A1048" s="1">
        <f t="shared" si="16"/>
        <v>-8177.5833333333303</v>
      </c>
      <c r="B1048" s="7">
        <v>-66</v>
      </c>
      <c r="C1048" s="2">
        <v>43517</v>
      </c>
      <c r="D1048" s="2" t="s">
        <v>4</v>
      </c>
      <c r="E1048" s="3" t="s">
        <v>90</v>
      </c>
      <c r="F1048" s="3" t="s">
        <v>310</v>
      </c>
      <c r="G1048" s="3">
        <v>3</v>
      </c>
      <c r="H1048" s="3">
        <v>45</v>
      </c>
      <c r="I1048" s="3" t="s">
        <v>410</v>
      </c>
    </row>
    <row r="1049" spans="1:9" ht="89.25" x14ac:dyDescent="0.2">
      <c r="A1049" s="1">
        <f t="shared" si="16"/>
        <v>-7714.5833333333303</v>
      </c>
      <c r="B1049" s="7">
        <v>463</v>
      </c>
      <c r="C1049" s="2">
        <v>43518</v>
      </c>
      <c r="D1049" s="2" t="s">
        <v>4</v>
      </c>
      <c r="E1049" s="3" t="s">
        <v>92</v>
      </c>
      <c r="F1049" s="3" t="s">
        <v>310</v>
      </c>
      <c r="G1049" s="3">
        <v>2</v>
      </c>
      <c r="H1049" s="3">
        <v>49</v>
      </c>
      <c r="I1049" s="3" t="s">
        <v>411</v>
      </c>
    </row>
    <row r="1050" spans="1:9" ht="63.75" x14ac:dyDescent="0.2">
      <c r="A1050" s="1">
        <f t="shared" si="16"/>
        <v>-8613.5833333333303</v>
      </c>
      <c r="B1050" s="7">
        <v>-899</v>
      </c>
      <c r="C1050" s="2">
        <v>43519</v>
      </c>
      <c r="D1050" s="2" t="s">
        <v>4</v>
      </c>
      <c r="E1050" s="3" t="s">
        <v>92</v>
      </c>
      <c r="F1050" s="3" t="s">
        <v>310</v>
      </c>
      <c r="G1050" s="3">
        <v>0</v>
      </c>
      <c r="H1050" s="3">
        <v>43</v>
      </c>
      <c r="I1050" s="3" t="s">
        <v>412</v>
      </c>
    </row>
    <row r="1051" spans="1:9" ht="89.25" x14ac:dyDescent="0.2">
      <c r="A1051" s="1">
        <f t="shared" si="16"/>
        <v>-8508.5833333333303</v>
      </c>
      <c r="B1051" s="7">
        <v>105</v>
      </c>
      <c r="C1051" s="2">
        <v>43539</v>
      </c>
      <c r="D1051" s="2" t="s">
        <v>4</v>
      </c>
      <c r="E1051" s="3" t="s">
        <v>84</v>
      </c>
      <c r="F1051" s="3" t="s">
        <v>414</v>
      </c>
      <c r="G1051" s="3">
        <v>1</v>
      </c>
      <c r="H1051" s="3">
        <v>56</v>
      </c>
      <c r="I1051" s="3" t="s">
        <v>415</v>
      </c>
    </row>
    <row r="1052" spans="1:9" ht="76.5" x14ac:dyDescent="0.2">
      <c r="A1052" s="1">
        <f t="shared" si="16"/>
        <v>-8308.5833333333303</v>
      </c>
      <c r="B1052" s="7">
        <v>200</v>
      </c>
      <c r="C1052" s="2">
        <v>43543</v>
      </c>
      <c r="D1052" s="2" t="s">
        <v>4</v>
      </c>
      <c r="E1052" s="3" t="s">
        <v>84</v>
      </c>
      <c r="F1052" s="3" t="s">
        <v>182</v>
      </c>
      <c r="G1052" s="3">
        <v>2</v>
      </c>
      <c r="H1052" s="3">
        <v>40</v>
      </c>
      <c r="I1052" s="3" t="s">
        <v>417</v>
      </c>
    </row>
    <row r="1053" spans="1:9" ht="38.25" x14ac:dyDescent="0.2">
      <c r="A1053" s="1">
        <f t="shared" si="16"/>
        <v>-8290.5833333333303</v>
      </c>
      <c r="B1053" s="7">
        <v>18</v>
      </c>
      <c r="C1053" s="2">
        <v>43550</v>
      </c>
      <c r="D1053" s="2" t="s">
        <v>4</v>
      </c>
      <c r="E1053" s="3" t="s">
        <v>84</v>
      </c>
      <c r="F1053" s="3" t="s">
        <v>250</v>
      </c>
      <c r="G1053" s="3">
        <v>0</v>
      </c>
      <c r="H1053" s="3">
        <v>56</v>
      </c>
      <c r="I1053" s="3" t="s">
        <v>418</v>
      </c>
    </row>
    <row r="1054" spans="1:9" ht="63.75" x14ac:dyDescent="0.2">
      <c r="A1054" s="1">
        <f t="shared" si="16"/>
        <v>-8063.5833333333303</v>
      </c>
      <c r="B1054" s="7">
        <v>227</v>
      </c>
      <c r="C1054" s="2">
        <v>43551</v>
      </c>
      <c r="D1054" s="2" t="s">
        <v>4</v>
      </c>
      <c r="E1054" s="3" t="s">
        <v>84</v>
      </c>
      <c r="F1054" s="3" t="s">
        <v>266</v>
      </c>
      <c r="G1054" s="3">
        <v>1</v>
      </c>
      <c r="H1054" s="3">
        <v>18</v>
      </c>
      <c r="I1054" s="3" t="s">
        <v>419</v>
      </c>
    </row>
    <row r="1055" spans="1:9" ht="165.75" x14ac:dyDescent="0.2">
      <c r="A1055" s="1">
        <f t="shared" si="16"/>
        <v>-7846.5833333333303</v>
      </c>
      <c r="B1055" s="7">
        <v>217</v>
      </c>
      <c r="C1055" s="2">
        <v>43552</v>
      </c>
      <c r="D1055" s="2" t="s">
        <v>4</v>
      </c>
      <c r="E1055" s="3" t="s">
        <v>84</v>
      </c>
      <c r="F1055" s="3" t="s">
        <v>286</v>
      </c>
      <c r="G1055" s="3">
        <v>2</v>
      </c>
      <c r="H1055" s="3">
        <v>21</v>
      </c>
      <c r="I1055" s="3" t="s">
        <v>420</v>
      </c>
    </row>
    <row r="1056" spans="1:9" ht="51" x14ac:dyDescent="0.2">
      <c r="A1056" s="1">
        <f t="shared" si="16"/>
        <v>-7805.5833333333303</v>
      </c>
      <c r="B1056" s="7">
        <v>41</v>
      </c>
      <c r="C1056" s="2">
        <v>43553</v>
      </c>
      <c r="D1056" s="2" t="s">
        <v>4</v>
      </c>
      <c r="E1056" s="3" t="s">
        <v>84</v>
      </c>
      <c r="F1056" s="3" t="s">
        <v>250</v>
      </c>
      <c r="G1056" s="3">
        <v>2</v>
      </c>
      <c r="H1056" s="3">
        <v>14</v>
      </c>
      <c r="I1056" s="3" t="s">
        <v>421</v>
      </c>
    </row>
    <row r="1057" spans="1:9" ht="89.25" x14ac:dyDescent="0.2">
      <c r="A1057" s="1">
        <f t="shared" si="16"/>
        <v>-7495.5833333333303</v>
      </c>
      <c r="B1057" s="7">
        <v>310</v>
      </c>
      <c r="C1057" s="2">
        <v>43564</v>
      </c>
      <c r="D1057" s="2" t="s">
        <v>4</v>
      </c>
      <c r="E1057" s="3" t="s">
        <v>84</v>
      </c>
      <c r="F1057" s="3" t="s">
        <v>259</v>
      </c>
      <c r="G1057" s="3">
        <v>1</v>
      </c>
      <c r="H1057" s="3">
        <v>34</v>
      </c>
      <c r="I1057" s="3" t="s">
        <v>423</v>
      </c>
    </row>
    <row r="1058" spans="1:9" ht="191.25" x14ac:dyDescent="0.2">
      <c r="A1058" s="1">
        <f t="shared" si="16"/>
        <v>-7373.5833333333303</v>
      </c>
      <c r="B1058" s="7">
        <v>122</v>
      </c>
      <c r="C1058" s="2">
        <v>43566</v>
      </c>
      <c r="D1058" s="2" t="s">
        <v>4</v>
      </c>
      <c r="F1058" s="3" t="s">
        <v>182</v>
      </c>
      <c r="G1058" s="3">
        <v>2</v>
      </c>
      <c r="H1058" s="3">
        <v>5</v>
      </c>
      <c r="I1058" s="3" t="s">
        <v>424</v>
      </c>
    </row>
    <row r="1059" spans="1:9" ht="38.25" x14ac:dyDescent="0.2">
      <c r="A1059" s="1">
        <f t="shared" si="16"/>
        <v>-7317.5833333333303</v>
      </c>
      <c r="B1059" s="7">
        <v>56</v>
      </c>
      <c r="C1059" s="2">
        <v>43571</v>
      </c>
      <c r="D1059" s="2" t="s">
        <v>4</v>
      </c>
      <c r="E1059" s="3" t="s">
        <v>84</v>
      </c>
      <c r="F1059" s="3" t="s">
        <v>425</v>
      </c>
      <c r="G1059" s="3">
        <v>1</v>
      </c>
      <c r="H1059" s="3">
        <v>46</v>
      </c>
      <c r="I1059" s="3" t="s">
        <v>426</v>
      </c>
    </row>
    <row r="1060" spans="1:9" ht="51" x14ac:dyDescent="0.2">
      <c r="A1060" s="1">
        <f t="shared" si="16"/>
        <v>-7517.5833333333303</v>
      </c>
      <c r="B1060" s="7">
        <v>-200</v>
      </c>
      <c r="C1060" s="2">
        <v>43573</v>
      </c>
      <c r="D1060" s="2" t="s">
        <v>4</v>
      </c>
      <c r="E1060" s="3" t="s">
        <v>84</v>
      </c>
      <c r="F1060" s="3" t="s">
        <v>275</v>
      </c>
      <c r="G1060" s="3">
        <v>2</v>
      </c>
      <c r="H1060" s="3">
        <v>57</v>
      </c>
      <c r="I1060" s="3" t="s">
        <v>427</v>
      </c>
    </row>
    <row r="1061" spans="1:9" ht="114.75" x14ac:dyDescent="0.2">
      <c r="A1061" s="1">
        <f t="shared" si="16"/>
        <v>-7490.5833333333303</v>
      </c>
      <c r="B1061" s="7">
        <v>27</v>
      </c>
      <c r="C1061" s="2">
        <v>43579</v>
      </c>
      <c r="D1061" s="2" t="s">
        <v>4</v>
      </c>
      <c r="E1061" s="3" t="s">
        <v>428</v>
      </c>
      <c r="F1061" s="3" t="s">
        <v>429</v>
      </c>
      <c r="G1061" s="3">
        <v>1</v>
      </c>
      <c r="H1061" s="3">
        <v>4</v>
      </c>
      <c r="I1061" s="3" t="s">
        <v>430</v>
      </c>
    </row>
    <row r="1062" spans="1:9" ht="38.25" x14ac:dyDescent="0.2">
      <c r="A1062" s="1">
        <f t="shared" si="16"/>
        <v>-7875.5833333333303</v>
      </c>
      <c r="B1062" s="7">
        <v>-385</v>
      </c>
      <c r="C1062" s="2">
        <v>43615</v>
      </c>
      <c r="D1062" s="2" t="s">
        <v>4</v>
      </c>
      <c r="E1062" s="3" t="s">
        <v>84</v>
      </c>
      <c r="F1062" s="3" t="s">
        <v>425</v>
      </c>
      <c r="G1062" s="3">
        <v>3</v>
      </c>
      <c r="H1062" s="3">
        <v>14</v>
      </c>
      <c r="I1062" s="3" t="s">
        <v>431</v>
      </c>
    </row>
    <row r="1063" spans="1:9" ht="102" x14ac:dyDescent="0.2">
      <c r="A1063" s="1">
        <f t="shared" si="16"/>
        <v>-7715.5833333333303</v>
      </c>
      <c r="B1063" s="7">
        <v>160</v>
      </c>
      <c r="C1063" s="2">
        <v>43636</v>
      </c>
      <c r="D1063" s="2" t="s">
        <v>4</v>
      </c>
      <c r="E1063" s="3" t="s">
        <v>84</v>
      </c>
      <c r="F1063" s="3" t="s">
        <v>291</v>
      </c>
      <c r="G1063" s="3">
        <v>2</v>
      </c>
      <c r="H1063" s="3">
        <v>32</v>
      </c>
      <c r="I1063" s="3" t="s">
        <v>432</v>
      </c>
    </row>
    <row r="1064" spans="1:9" ht="165.75" x14ac:dyDescent="0.2">
      <c r="A1064" s="1">
        <f t="shared" si="16"/>
        <v>-7766.5833333333303</v>
      </c>
      <c r="B1064" s="7">
        <v>-51</v>
      </c>
      <c r="C1064" s="2">
        <v>43648</v>
      </c>
      <c r="D1064" s="2" t="s">
        <v>4</v>
      </c>
      <c r="E1064" s="3" t="s">
        <v>84</v>
      </c>
      <c r="F1064" s="3" t="s">
        <v>425</v>
      </c>
      <c r="G1064" s="3">
        <v>2</v>
      </c>
      <c r="H1064" s="3">
        <v>59</v>
      </c>
      <c r="I1064" s="3" t="s">
        <v>433</v>
      </c>
    </row>
    <row r="1065" spans="1:9" ht="153" x14ac:dyDescent="0.2">
      <c r="A1065" s="1">
        <f t="shared" si="16"/>
        <v>-7966.5833333333303</v>
      </c>
      <c r="B1065" s="7">
        <v>-200</v>
      </c>
      <c r="C1065" s="2">
        <v>43659</v>
      </c>
      <c r="D1065" s="2" t="s">
        <v>4</v>
      </c>
      <c r="E1065" s="3" t="s">
        <v>84</v>
      </c>
      <c r="F1065" s="3" t="s">
        <v>434</v>
      </c>
      <c r="G1065" s="3">
        <v>1</v>
      </c>
      <c r="H1065" s="3">
        <v>22</v>
      </c>
      <c r="I1065" s="3" t="s">
        <v>435</v>
      </c>
    </row>
    <row r="1066" spans="1:9" ht="114.75" x14ac:dyDescent="0.2">
      <c r="A1066" s="1">
        <f t="shared" si="16"/>
        <v>-7953.5833333333303</v>
      </c>
      <c r="B1066" s="7">
        <v>13</v>
      </c>
      <c r="C1066" s="2">
        <v>43663</v>
      </c>
      <c r="D1066" s="2" t="s">
        <v>4</v>
      </c>
      <c r="E1066" s="3" t="s">
        <v>84</v>
      </c>
      <c r="F1066" s="3" t="s">
        <v>425</v>
      </c>
      <c r="G1066" s="3">
        <v>2</v>
      </c>
      <c r="H1066" s="3">
        <v>6</v>
      </c>
      <c r="I1066" s="3" t="s">
        <v>436</v>
      </c>
    </row>
    <row r="1067" spans="1:9" x14ac:dyDescent="0.2">
      <c r="A1067" s="1">
        <f t="shared" si="16"/>
        <v>-8153.5833333333303</v>
      </c>
      <c r="B1067" s="7">
        <v>-200</v>
      </c>
      <c r="C1067" s="2">
        <v>43724</v>
      </c>
      <c r="D1067" s="2" t="s">
        <v>4</v>
      </c>
      <c r="E1067" s="3" t="s">
        <v>456</v>
      </c>
      <c r="F1067" s="3" t="s">
        <v>451</v>
      </c>
      <c r="I1067" s="3" t="s">
        <v>508</v>
      </c>
    </row>
    <row r="1068" spans="1:9" x14ac:dyDescent="0.2">
      <c r="A1068" s="1">
        <f t="shared" si="16"/>
        <v>-7953.5833333333303</v>
      </c>
      <c r="B1068" s="7">
        <v>200</v>
      </c>
      <c r="C1068" s="2">
        <v>43758</v>
      </c>
      <c r="D1068" s="2" t="s">
        <v>4</v>
      </c>
      <c r="E1068" s="3" t="s">
        <v>456</v>
      </c>
      <c r="F1068" s="3" t="s">
        <v>451</v>
      </c>
      <c r="I1068" s="3" t="s">
        <v>457</v>
      </c>
    </row>
    <row r="1069" spans="1:9" ht="76.5" x14ac:dyDescent="0.2">
      <c r="A1069" s="1">
        <f t="shared" si="16"/>
        <v>-7723.5833333333303</v>
      </c>
      <c r="B1069" s="7">
        <v>230</v>
      </c>
      <c r="C1069" s="2">
        <v>43767</v>
      </c>
      <c r="D1069" s="2" t="s">
        <v>4</v>
      </c>
      <c r="E1069" s="3" t="s">
        <v>447</v>
      </c>
      <c r="F1069" s="3" t="s">
        <v>448</v>
      </c>
      <c r="I1069" s="3" t="s">
        <v>449</v>
      </c>
    </row>
    <row r="1070" spans="1:9" x14ac:dyDescent="0.2">
      <c r="A1070" s="1">
        <f t="shared" si="16"/>
        <v>-7223.5833333333303</v>
      </c>
      <c r="B1070" s="7">
        <v>500</v>
      </c>
      <c r="C1070" s="2">
        <v>43788</v>
      </c>
      <c r="D1070" s="2" t="s">
        <v>4</v>
      </c>
      <c r="E1070" s="3" t="s">
        <v>456</v>
      </c>
      <c r="F1070" s="3" t="s">
        <v>451</v>
      </c>
      <c r="I1070" s="3" t="s">
        <v>457</v>
      </c>
    </row>
    <row r="1071" spans="1:9" x14ac:dyDescent="0.2">
      <c r="A1071" s="1">
        <f t="shared" si="16"/>
        <v>-6723.5833333333303</v>
      </c>
      <c r="B1071" s="7">
        <v>500</v>
      </c>
      <c r="C1071" s="2">
        <v>43792</v>
      </c>
      <c r="D1071" s="2" t="s">
        <v>4</v>
      </c>
      <c r="E1071" s="3" t="s">
        <v>456</v>
      </c>
      <c r="F1071" s="3" t="s">
        <v>451</v>
      </c>
      <c r="I1071" s="3" t="s">
        <v>457</v>
      </c>
    </row>
    <row r="1072" spans="1:9" x14ac:dyDescent="0.2">
      <c r="A1072" s="1">
        <f t="shared" si="16"/>
        <v>-5723.5833333333303</v>
      </c>
      <c r="B1072" s="7">
        <v>1000</v>
      </c>
      <c r="C1072" s="2">
        <v>43805</v>
      </c>
      <c r="D1072" s="2" t="s">
        <v>4</v>
      </c>
      <c r="E1072" s="3" t="s">
        <v>456</v>
      </c>
      <c r="F1072" s="3" t="s">
        <v>451</v>
      </c>
      <c r="I1072" s="3" t="s">
        <v>457</v>
      </c>
    </row>
    <row r="1073" spans="1:9" ht="114.75" x14ac:dyDescent="0.2">
      <c r="A1073" s="1">
        <f t="shared" si="16"/>
        <v>-5743.5833333333303</v>
      </c>
      <c r="B1073" s="7">
        <v>-20</v>
      </c>
      <c r="C1073" s="2">
        <v>43827</v>
      </c>
      <c r="D1073" s="2" t="s">
        <v>4</v>
      </c>
      <c r="E1073" s="3" t="s">
        <v>9</v>
      </c>
      <c r="F1073" s="3" t="s">
        <v>467</v>
      </c>
      <c r="G1073" s="3">
        <v>4</v>
      </c>
      <c r="H1073" s="3">
        <v>24</v>
      </c>
      <c r="I1073" s="3" t="s">
        <v>468</v>
      </c>
    </row>
    <row r="1074" spans="1:9" ht="51" x14ac:dyDescent="0.2">
      <c r="A1074" s="1">
        <f t="shared" si="16"/>
        <v>-5476.5833333333303</v>
      </c>
      <c r="B1074" s="7">
        <v>267</v>
      </c>
      <c r="C1074" s="2">
        <v>43868</v>
      </c>
      <c r="D1074" s="2" t="s">
        <v>4</v>
      </c>
      <c r="E1074" s="3" t="s">
        <v>112</v>
      </c>
      <c r="F1074" s="3" t="s">
        <v>310</v>
      </c>
      <c r="G1074" s="3">
        <v>3</v>
      </c>
      <c r="H1074" s="3">
        <v>15</v>
      </c>
      <c r="I1074" s="3" t="s">
        <v>470</v>
      </c>
    </row>
    <row r="1075" spans="1:9" ht="25.5" x14ac:dyDescent="0.2">
      <c r="A1075" s="1">
        <f t="shared" si="16"/>
        <v>-5473.5833333333303</v>
      </c>
      <c r="B1075" s="7">
        <v>3</v>
      </c>
      <c r="C1075" s="2">
        <v>43869</v>
      </c>
      <c r="D1075" s="2" t="s">
        <v>4</v>
      </c>
      <c r="E1075" s="3" t="s">
        <v>112</v>
      </c>
      <c r="F1075" s="3" t="s">
        <v>310</v>
      </c>
      <c r="G1075" s="3">
        <v>2</v>
      </c>
      <c r="H1075" s="3">
        <v>43</v>
      </c>
      <c r="I1075" s="3" t="s">
        <v>471</v>
      </c>
    </row>
    <row r="1076" spans="1:9" ht="280.5" x14ac:dyDescent="0.2">
      <c r="A1076" s="1">
        <f t="shared" si="16"/>
        <v>-4470.5833333333303</v>
      </c>
      <c r="B1076" s="7">
        <v>1003</v>
      </c>
      <c r="C1076" s="2">
        <v>43870</v>
      </c>
      <c r="D1076" s="2" t="s">
        <v>4</v>
      </c>
      <c r="E1076" s="3" t="s">
        <v>469</v>
      </c>
      <c r="F1076" s="3" t="s">
        <v>310</v>
      </c>
      <c r="G1076" s="3">
        <v>2</v>
      </c>
      <c r="H1076" s="3">
        <v>59</v>
      </c>
      <c r="I1076" s="3" t="s">
        <v>510</v>
      </c>
    </row>
    <row r="1077" spans="1:9" x14ac:dyDescent="0.2">
      <c r="A1077" s="1">
        <f t="shared" si="16"/>
        <v>-4970.5833333333303</v>
      </c>
      <c r="B1077" s="7">
        <v>-500</v>
      </c>
      <c r="C1077" s="2">
        <v>43899</v>
      </c>
      <c r="D1077" s="2" t="s">
        <v>4</v>
      </c>
      <c r="E1077" s="3" t="s">
        <v>456</v>
      </c>
      <c r="F1077" s="3" t="s">
        <v>451</v>
      </c>
      <c r="I1077" s="3" t="s">
        <v>508</v>
      </c>
    </row>
    <row r="1078" spans="1:9" ht="25.5" x14ac:dyDescent="0.2">
      <c r="A1078" s="1">
        <f t="shared" si="16"/>
        <v>-4956.7833333333301</v>
      </c>
      <c r="B1078" s="7">
        <v>13.8</v>
      </c>
      <c r="C1078" s="2">
        <v>43901</v>
      </c>
      <c r="D1078" s="2" t="s">
        <v>4</v>
      </c>
      <c r="E1078" s="3" t="s">
        <v>473</v>
      </c>
      <c r="F1078" s="3" t="s">
        <v>459</v>
      </c>
      <c r="G1078" s="3">
        <v>1</v>
      </c>
      <c r="H1078" s="3">
        <v>30</v>
      </c>
      <c r="I1078" s="3" t="s">
        <v>477</v>
      </c>
    </row>
    <row r="1079" spans="1:9" ht="25.5" x14ac:dyDescent="0.2">
      <c r="A1079" s="1">
        <f t="shared" si="16"/>
        <v>-4957.2833333333301</v>
      </c>
      <c r="B1079" s="7">
        <v>-0.5</v>
      </c>
      <c r="C1079" s="2">
        <v>43908</v>
      </c>
      <c r="D1079" s="2" t="s">
        <v>4</v>
      </c>
      <c r="E1079" s="3" t="s">
        <v>473</v>
      </c>
      <c r="F1079" s="3" t="s">
        <v>459</v>
      </c>
      <c r="G1079" s="3">
        <v>1</v>
      </c>
      <c r="H1079" s="3">
        <v>30</v>
      </c>
      <c r="I1079" s="3" t="s">
        <v>476</v>
      </c>
    </row>
    <row r="1080" spans="1:9" ht="25.5" x14ac:dyDescent="0.2">
      <c r="A1080" s="1">
        <f t="shared" si="16"/>
        <v>-4922.7833333333301</v>
      </c>
      <c r="B1080" s="7">
        <v>34.5</v>
      </c>
      <c r="C1080" s="2">
        <v>43910</v>
      </c>
      <c r="D1080" s="2" t="s">
        <v>4</v>
      </c>
      <c r="E1080" s="3" t="s">
        <v>473</v>
      </c>
      <c r="F1080" s="3" t="s">
        <v>459</v>
      </c>
      <c r="G1080" s="3">
        <v>1</v>
      </c>
      <c r="H1080" s="3">
        <v>45</v>
      </c>
      <c r="I1080" s="3" t="s">
        <v>475</v>
      </c>
    </row>
    <row r="1081" spans="1:9" x14ac:dyDescent="0.2">
      <c r="A1081" s="1">
        <f t="shared" si="16"/>
        <v>-5422.7833333333301</v>
      </c>
      <c r="B1081" s="7">
        <v>-500</v>
      </c>
      <c r="C1081" s="2">
        <v>43918</v>
      </c>
      <c r="D1081" s="2" t="s">
        <v>4</v>
      </c>
      <c r="E1081" s="3" t="s">
        <v>456</v>
      </c>
      <c r="F1081" s="3" t="s">
        <v>451</v>
      </c>
      <c r="I1081" s="3" t="s">
        <v>508</v>
      </c>
    </row>
    <row r="1082" spans="1:9" ht="25.5" x14ac:dyDescent="0.2">
      <c r="A1082" s="1">
        <f t="shared" si="16"/>
        <v>-5383.1833333333298</v>
      </c>
      <c r="B1082" s="7">
        <v>39.6</v>
      </c>
      <c r="C1082" s="2">
        <v>43919</v>
      </c>
      <c r="D1082" s="2" t="s">
        <v>4</v>
      </c>
      <c r="E1082" s="3" t="s">
        <v>473</v>
      </c>
      <c r="F1082" s="3" t="s">
        <v>459</v>
      </c>
      <c r="G1082" s="3">
        <v>1</v>
      </c>
      <c r="H1082" s="3">
        <v>45</v>
      </c>
      <c r="I1082" s="3" t="s">
        <v>476</v>
      </c>
    </row>
    <row r="1083" spans="1:9" ht="25.5" x14ac:dyDescent="0.2">
      <c r="A1083" s="1">
        <f t="shared" si="16"/>
        <v>-5364.6833333333298</v>
      </c>
      <c r="B1083" s="7">
        <v>18.5</v>
      </c>
      <c r="C1083" s="2">
        <v>43937</v>
      </c>
      <c r="D1083" s="2" t="s">
        <v>4</v>
      </c>
      <c r="E1083" s="3" t="s">
        <v>473</v>
      </c>
      <c r="F1083" s="3" t="s">
        <v>459</v>
      </c>
      <c r="G1083" s="3">
        <v>1</v>
      </c>
      <c r="H1083" s="3">
        <v>20</v>
      </c>
      <c r="I1083" s="3" t="s">
        <v>478</v>
      </c>
    </row>
    <row r="1084" spans="1:9" ht="25.5" x14ac:dyDescent="0.2">
      <c r="A1084" s="1">
        <f t="shared" si="16"/>
        <v>-5348.0833333333294</v>
      </c>
      <c r="B1084" s="7">
        <v>16.600000000000001</v>
      </c>
      <c r="C1084" s="2">
        <v>43948</v>
      </c>
      <c r="D1084" s="2" t="s">
        <v>4</v>
      </c>
      <c r="E1084" s="3" t="s">
        <v>473</v>
      </c>
      <c r="F1084" s="3" t="s">
        <v>459</v>
      </c>
      <c r="G1084" s="3">
        <v>1</v>
      </c>
      <c r="H1084" s="3">
        <v>20</v>
      </c>
      <c r="I1084" s="3" t="s">
        <v>479</v>
      </c>
    </row>
    <row r="1085" spans="1:9" ht="25.5" x14ac:dyDescent="0.2">
      <c r="A1085" s="1">
        <f t="shared" si="16"/>
        <v>-5312.5833333333294</v>
      </c>
      <c r="B1085" s="7">
        <v>35.5</v>
      </c>
      <c r="C1085" s="2">
        <v>43953</v>
      </c>
      <c r="D1085" s="2" t="s">
        <v>4</v>
      </c>
      <c r="E1085" s="3" t="s">
        <v>473</v>
      </c>
      <c r="F1085" s="3" t="s">
        <v>459</v>
      </c>
      <c r="G1085" s="3">
        <v>1</v>
      </c>
      <c r="H1085" s="3">
        <v>20</v>
      </c>
      <c r="I1085" s="3" t="s">
        <v>479</v>
      </c>
    </row>
    <row r="1086" spans="1:9" ht="25.5" x14ac:dyDescent="0.2">
      <c r="A1086" s="1">
        <f t="shared" si="16"/>
        <v>-5262.5833333333294</v>
      </c>
      <c r="B1086" s="7">
        <v>50</v>
      </c>
      <c r="C1086" s="2">
        <v>43954</v>
      </c>
      <c r="D1086" s="2" t="s">
        <v>4</v>
      </c>
      <c r="E1086" s="3" t="s">
        <v>473</v>
      </c>
      <c r="F1086" s="3" t="s">
        <v>459</v>
      </c>
      <c r="G1086" s="3">
        <v>1</v>
      </c>
      <c r="H1086" s="3">
        <v>20</v>
      </c>
      <c r="I1086" s="3" t="s">
        <v>480</v>
      </c>
    </row>
    <row r="1087" spans="1:9" ht="25.5" x14ac:dyDescent="0.2">
      <c r="A1087" s="1">
        <f t="shared" si="16"/>
        <v>-5241.0833333333294</v>
      </c>
      <c r="B1087" s="7">
        <v>21.5</v>
      </c>
      <c r="C1087" s="2">
        <v>43958</v>
      </c>
      <c r="D1087" s="2" t="s">
        <v>4</v>
      </c>
      <c r="E1087" s="3" t="s">
        <v>473</v>
      </c>
      <c r="F1087" s="3" t="s">
        <v>459</v>
      </c>
      <c r="G1087" s="3">
        <v>1</v>
      </c>
      <c r="H1087" s="3">
        <v>20</v>
      </c>
      <c r="I1087" s="3" t="s">
        <v>481</v>
      </c>
    </row>
    <row r="1088" spans="1:9" ht="51" x14ac:dyDescent="0.2">
      <c r="A1088" s="1">
        <f t="shared" si="16"/>
        <v>-5116.0833333333294</v>
      </c>
      <c r="B1088" s="7">
        <v>125</v>
      </c>
      <c r="C1088" s="2">
        <v>43959</v>
      </c>
      <c r="D1088" s="2" t="s">
        <v>4</v>
      </c>
      <c r="E1088" s="3" t="s">
        <v>482</v>
      </c>
      <c r="F1088" s="3" t="s">
        <v>483</v>
      </c>
      <c r="G1088" s="3">
        <v>4</v>
      </c>
      <c r="H1088" s="3">
        <v>45</v>
      </c>
      <c r="I1088" s="3" t="s">
        <v>484</v>
      </c>
    </row>
    <row r="1089" spans="1:9" ht="25.5" x14ac:dyDescent="0.2">
      <c r="A1089" s="1">
        <f t="shared" si="16"/>
        <v>-5120.6833333333298</v>
      </c>
      <c r="B1089" s="7">
        <v>-4.5999999999999996</v>
      </c>
      <c r="C1089" s="2">
        <v>43968</v>
      </c>
      <c r="D1089" s="2" t="s">
        <v>4</v>
      </c>
      <c r="E1089" s="3" t="s">
        <v>473</v>
      </c>
      <c r="F1089" s="3" t="s">
        <v>459</v>
      </c>
      <c r="G1089" s="3">
        <v>1</v>
      </c>
      <c r="H1089" s="3">
        <v>1</v>
      </c>
      <c r="I1089" s="3" t="s">
        <v>496</v>
      </c>
    </row>
    <row r="1090" spans="1:9" ht="25.5" x14ac:dyDescent="0.2">
      <c r="A1090" s="1">
        <f t="shared" si="16"/>
        <v>-5125.8833333333296</v>
      </c>
      <c r="B1090" s="7">
        <v>-5.2</v>
      </c>
      <c r="C1090" s="2">
        <v>43970</v>
      </c>
      <c r="D1090" s="2" t="s">
        <v>4</v>
      </c>
      <c r="E1090" s="3" t="s">
        <v>473</v>
      </c>
      <c r="F1090" s="3" t="s">
        <v>459</v>
      </c>
      <c r="G1090" s="3">
        <v>1</v>
      </c>
      <c r="H1090" s="3">
        <v>21</v>
      </c>
      <c r="I1090" s="3" t="s">
        <v>497</v>
      </c>
    </row>
    <row r="1091" spans="1:9" ht="25.5" x14ac:dyDescent="0.2">
      <c r="A1091" s="1">
        <f t="shared" ref="A1091:A1104" si="17">A1090+B1091</f>
        <v>-5094.9833333333299</v>
      </c>
      <c r="B1091" s="7">
        <v>30.9</v>
      </c>
      <c r="C1091" s="2">
        <v>43971</v>
      </c>
      <c r="D1091" s="2" t="s">
        <v>4</v>
      </c>
      <c r="E1091" s="3" t="s">
        <v>473</v>
      </c>
      <c r="F1091" s="3" t="s">
        <v>459</v>
      </c>
      <c r="G1091" s="3">
        <v>1</v>
      </c>
      <c r="H1091" s="3">
        <v>25</v>
      </c>
      <c r="I1091" s="3" t="s">
        <v>498</v>
      </c>
    </row>
    <row r="1092" spans="1:9" ht="25.5" x14ac:dyDescent="0.2">
      <c r="A1092" s="1">
        <f t="shared" si="17"/>
        <v>-4299.0933333333296</v>
      </c>
      <c r="B1092" s="7">
        <v>795.89</v>
      </c>
      <c r="C1092" s="2">
        <v>43978</v>
      </c>
      <c r="D1092" s="2" t="s">
        <v>4</v>
      </c>
      <c r="E1092" s="3" t="s">
        <v>456</v>
      </c>
      <c r="F1092" s="3" t="s">
        <v>459</v>
      </c>
      <c r="I1092" s="3" t="s">
        <v>506</v>
      </c>
    </row>
    <row r="1093" spans="1:9" x14ac:dyDescent="0.2">
      <c r="A1093" s="1">
        <f t="shared" si="17"/>
        <v>-3299.0933333333296</v>
      </c>
      <c r="B1093" s="7">
        <v>1000</v>
      </c>
      <c r="C1093" s="2">
        <v>43978</v>
      </c>
      <c r="D1093" s="2" t="s">
        <v>4</v>
      </c>
      <c r="E1093" s="3" t="s">
        <v>456</v>
      </c>
      <c r="F1093" s="3" t="s">
        <v>451</v>
      </c>
      <c r="I1093" s="3" t="s">
        <v>457</v>
      </c>
    </row>
    <row r="1094" spans="1:9" ht="25.5" x14ac:dyDescent="0.2">
      <c r="A1094" s="1">
        <f t="shared" si="17"/>
        <v>-3290.4933333333297</v>
      </c>
      <c r="B1094" s="7">
        <v>8.6</v>
      </c>
      <c r="C1094" s="2">
        <v>43982</v>
      </c>
      <c r="D1094" s="2" t="s">
        <v>4</v>
      </c>
      <c r="E1094" s="3" t="s">
        <v>473</v>
      </c>
      <c r="F1094" s="3" t="s">
        <v>459</v>
      </c>
      <c r="G1094" s="3">
        <v>1</v>
      </c>
      <c r="H1094" s="3">
        <v>15</v>
      </c>
      <c r="I1094" s="3" t="s">
        <v>511</v>
      </c>
    </row>
    <row r="1095" spans="1:9" x14ac:dyDescent="0.2">
      <c r="A1095" s="1">
        <f t="shared" si="17"/>
        <v>-2290.4933333333297</v>
      </c>
      <c r="B1095" s="7">
        <v>1000</v>
      </c>
      <c r="C1095" s="2">
        <v>44016</v>
      </c>
      <c r="D1095" s="2" t="s">
        <v>4</v>
      </c>
      <c r="E1095" s="3" t="s">
        <v>456</v>
      </c>
      <c r="F1095" s="3" t="s">
        <v>451</v>
      </c>
      <c r="I1095" s="3" t="s">
        <v>457</v>
      </c>
    </row>
    <row r="1096" spans="1:9" x14ac:dyDescent="0.2">
      <c r="A1096" s="1">
        <f t="shared" si="17"/>
        <v>-1290.4933333333297</v>
      </c>
      <c r="B1096" s="7">
        <v>1000</v>
      </c>
      <c r="C1096" s="2">
        <v>44027</v>
      </c>
      <c r="D1096" s="2" t="s">
        <v>4</v>
      </c>
      <c r="E1096" s="3" t="s">
        <v>456</v>
      </c>
      <c r="F1096" s="3" t="s">
        <v>451</v>
      </c>
      <c r="I1096" s="3" t="s">
        <v>457</v>
      </c>
    </row>
    <row r="1097" spans="1:9" ht="25.5" x14ac:dyDescent="0.2">
      <c r="A1097" s="1">
        <f t="shared" si="17"/>
        <v>-1282.0233333333297</v>
      </c>
      <c r="B1097" s="7">
        <v>8.4700000000000006</v>
      </c>
      <c r="C1097" s="2">
        <v>44047</v>
      </c>
      <c r="D1097" s="2" t="s">
        <v>4</v>
      </c>
      <c r="E1097" s="3" t="s">
        <v>678</v>
      </c>
      <c r="F1097" s="3" t="s">
        <v>459</v>
      </c>
      <c r="G1097" s="3">
        <v>1</v>
      </c>
      <c r="H1097" s="3">
        <v>20</v>
      </c>
      <c r="I1097" s="3" t="s">
        <v>679</v>
      </c>
    </row>
    <row r="1098" spans="1:9" ht="25.5" x14ac:dyDescent="0.2">
      <c r="A1098" s="1">
        <f t="shared" si="17"/>
        <v>-1266.7833333333297</v>
      </c>
      <c r="B1098" s="7">
        <v>15.24</v>
      </c>
      <c r="C1098" s="2">
        <v>44047</v>
      </c>
      <c r="D1098" s="2" t="s">
        <v>4</v>
      </c>
      <c r="E1098" s="3" t="s">
        <v>680</v>
      </c>
      <c r="F1098" s="3" t="s">
        <v>459</v>
      </c>
      <c r="G1098" s="3">
        <v>1</v>
      </c>
      <c r="H1098" s="3">
        <v>20</v>
      </c>
      <c r="I1098" s="3" t="s">
        <v>681</v>
      </c>
    </row>
    <row r="1099" spans="1:9" ht="25.5" x14ac:dyDescent="0.2">
      <c r="A1099" s="1">
        <f t="shared" si="17"/>
        <v>-1240.6233333333296</v>
      </c>
      <c r="B1099" s="7">
        <v>26.16</v>
      </c>
      <c r="C1099" s="2">
        <v>44047</v>
      </c>
      <c r="D1099" s="2" t="s">
        <v>4</v>
      </c>
      <c r="E1099" s="3" t="s">
        <v>680</v>
      </c>
      <c r="F1099" s="3" t="s">
        <v>459</v>
      </c>
      <c r="G1099" s="3">
        <v>1</v>
      </c>
      <c r="H1099" s="3">
        <v>20</v>
      </c>
      <c r="I1099" s="3" t="s">
        <v>679</v>
      </c>
    </row>
    <row r="1100" spans="1:9" x14ac:dyDescent="0.2">
      <c r="A1100" s="1">
        <f t="shared" si="17"/>
        <v>-240.62333333332958</v>
      </c>
      <c r="B1100" s="7">
        <v>1000</v>
      </c>
      <c r="C1100" s="2">
        <v>44057</v>
      </c>
      <c r="D1100" s="2" t="s">
        <v>4</v>
      </c>
      <c r="E1100" s="3" t="s">
        <v>456</v>
      </c>
      <c r="F1100" s="3" t="s">
        <v>451</v>
      </c>
      <c r="I1100" s="3" t="s">
        <v>457</v>
      </c>
    </row>
    <row r="1101" spans="1:9" x14ac:dyDescent="0.2">
      <c r="A1101" s="1">
        <f t="shared" si="17"/>
        <v>759.37666666667042</v>
      </c>
      <c r="B1101" s="7">
        <v>1000</v>
      </c>
      <c r="C1101" s="2">
        <v>44064</v>
      </c>
      <c r="D1101" s="2" t="s">
        <v>4</v>
      </c>
      <c r="E1101" s="3" t="s">
        <v>456</v>
      </c>
      <c r="F1101" s="3" t="s">
        <v>451</v>
      </c>
      <c r="I1101" s="3" t="s">
        <v>457</v>
      </c>
    </row>
    <row r="1102" spans="1:9" ht="25.5" x14ac:dyDescent="0.2">
      <c r="A1102" s="1">
        <f t="shared" si="17"/>
        <v>762.12666666667042</v>
      </c>
      <c r="B1102" s="7">
        <v>2.75</v>
      </c>
      <c r="C1102" s="2">
        <v>44101</v>
      </c>
      <c r="D1102" s="33" t="s">
        <v>4</v>
      </c>
      <c r="E1102" s="3" t="s">
        <v>678</v>
      </c>
      <c r="F1102" s="3" t="s">
        <v>459</v>
      </c>
      <c r="G1102" s="3">
        <v>1</v>
      </c>
      <c r="H1102" s="3">
        <v>20</v>
      </c>
      <c r="I1102" s="3" t="s">
        <v>479</v>
      </c>
    </row>
    <row r="1103" spans="1:9" ht="25.5" x14ac:dyDescent="0.2">
      <c r="A1103" s="1">
        <f t="shared" si="17"/>
        <v>781.95666666667046</v>
      </c>
      <c r="B1103" s="7">
        <v>19.829999999999998</v>
      </c>
      <c r="C1103" s="2">
        <v>44102</v>
      </c>
      <c r="D1103" s="33" t="s">
        <v>4</v>
      </c>
      <c r="E1103" s="3" t="s">
        <v>680</v>
      </c>
      <c r="F1103" s="3" t="s">
        <v>459</v>
      </c>
      <c r="G1103" s="3">
        <v>1</v>
      </c>
      <c r="H1103" s="3">
        <v>40</v>
      </c>
      <c r="I1103" s="3" t="s">
        <v>1570</v>
      </c>
    </row>
    <row r="1104" spans="1:9" x14ac:dyDescent="0.2">
      <c r="A1104" s="1">
        <f t="shared" si="17"/>
        <v>1781.9566666666706</v>
      </c>
      <c r="B1104" s="7">
        <v>1000</v>
      </c>
      <c r="C1104" s="2">
        <v>44103</v>
      </c>
      <c r="D1104" s="2" t="s">
        <v>4</v>
      </c>
      <c r="E1104" s="3" t="s">
        <v>456</v>
      </c>
      <c r="F1104" s="3" t="s">
        <v>451</v>
      </c>
      <c r="I1104" s="3" t="s">
        <v>457</v>
      </c>
    </row>
    <row r="1105" spans="1:9" x14ac:dyDescent="0.2">
      <c r="A1105" s="1">
        <f t="shared" ref="A1105:A1108" si="18">A1104+B1105</f>
        <v>1805.9566666666706</v>
      </c>
      <c r="B1105" s="7">
        <v>24</v>
      </c>
      <c r="C1105" s="2">
        <v>44104</v>
      </c>
      <c r="D1105" s="33" t="s">
        <v>4</v>
      </c>
      <c r="E1105" s="3" t="s">
        <v>680</v>
      </c>
      <c r="F1105" s="3" t="s">
        <v>459</v>
      </c>
      <c r="G1105" s="3">
        <v>1</v>
      </c>
      <c r="H1105" s="3">
        <v>15</v>
      </c>
      <c r="I1105" s="3" t="s">
        <v>1576</v>
      </c>
    </row>
    <row r="1106" spans="1:9" x14ac:dyDescent="0.2">
      <c r="A1106" s="1">
        <f t="shared" si="18"/>
        <v>1795.0366666666705</v>
      </c>
      <c r="B1106" s="7">
        <v>-10.92</v>
      </c>
      <c r="C1106" s="2">
        <v>44106</v>
      </c>
      <c r="D1106" s="33" t="s">
        <v>4</v>
      </c>
      <c r="E1106" s="3" t="s">
        <v>680</v>
      </c>
      <c r="F1106" s="3" t="s">
        <v>459</v>
      </c>
      <c r="G1106" s="3">
        <v>1</v>
      </c>
      <c r="H1106" s="3">
        <v>5</v>
      </c>
      <c r="I1106" s="3" t="s">
        <v>1577</v>
      </c>
    </row>
    <row r="1107" spans="1:9" x14ac:dyDescent="0.2">
      <c r="A1107" s="1">
        <f t="shared" si="18"/>
        <v>2795.0366666666705</v>
      </c>
      <c r="B1107" s="7">
        <v>1000</v>
      </c>
      <c r="C1107" s="2">
        <v>44118</v>
      </c>
      <c r="D1107" s="2" t="s">
        <v>4</v>
      </c>
      <c r="E1107" s="3" t="s">
        <v>456</v>
      </c>
      <c r="F1107" s="3" t="s">
        <v>451</v>
      </c>
      <c r="I1107" s="3" t="s">
        <v>457</v>
      </c>
    </row>
    <row r="1108" spans="1:9" x14ac:dyDescent="0.2">
      <c r="A1108" s="1">
        <f t="shared" si="18"/>
        <v>2795.0366666666705</v>
      </c>
    </row>
  </sheetData>
  <autoFilter ref="A1:I1107"/>
  <phoneticPr fontId="0" type="noConversion"/>
  <printOptions gridLines="1" gridLinesSet="0"/>
  <pageMargins left="0.75" right="0.75" top="1" bottom="1" header="0.5" footer="0.5"/>
  <pageSetup orientation="portrait" horizontalDpi="300" verticalDpi="300" r:id="rId1"/>
  <headerFooter alignWithMargins="0">
    <oddHeader>&amp;F</oddHeader>
    <oddFoote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pane ySplit="1" topLeftCell="A2" activePane="bottomLeft" state="frozen"/>
      <selection pane="bottomLeft" sqref="A1:IV65536"/>
    </sheetView>
  </sheetViews>
  <sheetFormatPr defaultColWidth="9.7109375" defaultRowHeight="12.75" x14ac:dyDescent="0.2"/>
  <cols>
    <col min="1" max="1" width="10.28515625" style="1" bestFit="1" customWidth="1"/>
    <col min="2" max="2" width="10.28515625" style="7" bestFit="1" customWidth="1"/>
    <col min="3" max="3" width="10.140625" style="2" bestFit="1" customWidth="1"/>
    <col min="4" max="4" width="11.28515625" style="3" bestFit="1" customWidth="1"/>
    <col min="5" max="5" width="10.28515625" style="3" bestFit="1" customWidth="1"/>
    <col min="6" max="6" width="61" style="3" customWidth="1"/>
    <col min="7" max="7" width="12.7109375" style="3" bestFit="1" customWidth="1"/>
    <col min="8" max="8" width="8.85546875" style="3" bestFit="1" customWidth="1"/>
    <col min="9" max="16384" width="9.7109375" style="4"/>
  </cols>
  <sheetData>
    <row r="1" spans="1:8" ht="25.5" x14ac:dyDescent="0.2">
      <c r="A1" s="9" t="s">
        <v>331</v>
      </c>
      <c r="B1" s="8" t="s">
        <v>330</v>
      </c>
      <c r="C1" s="12" t="s">
        <v>0</v>
      </c>
      <c r="D1" s="3" t="s">
        <v>332</v>
      </c>
      <c r="E1" s="3" t="s">
        <v>333</v>
      </c>
      <c r="F1" s="13" t="s">
        <v>2</v>
      </c>
      <c r="G1" s="13" t="s">
        <v>3</v>
      </c>
      <c r="H1" s="14" t="s">
        <v>5</v>
      </c>
    </row>
    <row r="2" spans="1:8" ht="25.5" x14ac:dyDescent="0.2">
      <c r="A2" s="10">
        <f>B2</f>
        <v>-400</v>
      </c>
      <c r="B2" s="11">
        <v>-400</v>
      </c>
      <c r="C2" s="12">
        <v>43092</v>
      </c>
      <c r="D2" s="13">
        <v>4</v>
      </c>
      <c r="E2" s="13">
        <v>8</v>
      </c>
      <c r="F2" s="13" t="s">
        <v>278</v>
      </c>
      <c r="G2" s="13" t="s">
        <v>23</v>
      </c>
      <c r="H2" s="13" t="s">
        <v>84</v>
      </c>
    </row>
    <row r="3" spans="1:8" ht="25.5" x14ac:dyDescent="0.2">
      <c r="A3" s="10">
        <f>A2+B3</f>
        <v>-394</v>
      </c>
      <c r="B3" s="11">
        <v>6</v>
      </c>
      <c r="C3" s="12">
        <v>43099</v>
      </c>
      <c r="D3" s="13">
        <v>4</v>
      </c>
      <c r="E3" s="13">
        <v>33</v>
      </c>
      <c r="F3" s="13" t="s">
        <v>280</v>
      </c>
      <c r="G3" s="13" t="s">
        <v>279</v>
      </c>
      <c r="H3" s="13" t="s">
        <v>84</v>
      </c>
    </row>
    <row r="4" spans="1:8" ht="178.5" x14ac:dyDescent="0.2">
      <c r="A4" s="10">
        <f t="shared" ref="A4:A28" si="0">A3+B4</f>
        <v>-347</v>
      </c>
      <c r="B4" s="11">
        <v>47</v>
      </c>
      <c r="C4" s="12">
        <v>43102</v>
      </c>
      <c r="D4" s="13">
        <v>4</v>
      </c>
      <c r="E4" s="13">
        <v>45</v>
      </c>
      <c r="F4" s="13" t="s">
        <v>281</v>
      </c>
      <c r="G4" s="13" t="s">
        <v>125</v>
      </c>
      <c r="H4" s="13" t="s">
        <v>84</v>
      </c>
    </row>
    <row r="5" spans="1:8" ht="102" x14ac:dyDescent="0.2">
      <c r="A5" s="10">
        <f t="shared" si="0"/>
        <v>-191</v>
      </c>
      <c r="B5" s="11">
        <v>156</v>
      </c>
      <c r="C5" s="12">
        <v>43468</v>
      </c>
      <c r="D5" s="13">
        <v>3</v>
      </c>
      <c r="E5" s="13">
        <v>33</v>
      </c>
      <c r="F5" s="13" t="s">
        <v>282</v>
      </c>
      <c r="G5" s="13" t="s">
        <v>182</v>
      </c>
      <c r="H5" s="13" t="s">
        <v>84</v>
      </c>
    </row>
    <row r="6" spans="1:8" ht="76.5" x14ac:dyDescent="0.2">
      <c r="A6" s="10">
        <f t="shared" si="0"/>
        <v>179</v>
      </c>
      <c r="B6" s="11">
        <v>370</v>
      </c>
      <c r="C6" s="12">
        <v>43104</v>
      </c>
      <c r="D6" s="13">
        <v>2</v>
      </c>
      <c r="E6" s="13">
        <v>20</v>
      </c>
      <c r="F6" s="13" t="s">
        <v>283</v>
      </c>
      <c r="G6" s="13" t="s">
        <v>104</v>
      </c>
      <c r="H6" s="13" t="s">
        <v>84</v>
      </c>
    </row>
    <row r="7" spans="1:8" ht="38.25" x14ac:dyDescent="0.2">
      <c r="A7" s="10">
        <f t="shared" si="0"/>
        <v>254</v>
      </c>
      <c r="B7" s="11">
        <v>75</v>
      </c>
      <c r="C7" s="12">
        <v>43108</v>
      </c>
      <c r="D7" s="13">
        <v>3</v>
      </c>
      <c r="E7" s="13">
        <v>0</v>
      </c>
      <c r="F7" s="13" t="s">
        <v>285</v>
      </c>
      <c r="G7" s="13" t="s">
        <v>266</v>
      </c>
      <c r="H7" s="13" t="s">
        <v>84</v>
      </c>
    </row>
    <row r="8" spans="1:8" ht="25.5" x14ac:dyDescent="0.2">
      <c r="A8" s="10">
        <f t="shared" si="0"/>
        <v>257</v>
      </c>
      <c r="B8" s="11">
        <v>3</v>
      </c>
      <c r="C8" s="12">
        <v>43111</v>
      </c>
      <c r="D8" s="13">
        <v>0</v>
      </c>
      <c r="E8" s="13">
        <v>50</v>
      </c>
      <c r="F8" s="13" t="s">
        <v>287</v>
      </c>
      <c r="G8" s="13" t="s">
        <v>286</v>
      </c>
      <c r="H8" s="13" t="s">
        <v>84</v>
      </c>
    </row>
    <row r="9" spans="1:8" ht="63.75" x14ac:dyDescent="0.2">
      <c r="A9" s="10">
        <f t="shared" si="0"/>
        <v>282</v>
      </c>
      <c r="B9" s="11">
        <v>25</v>
      </c>
      <c r="C9" s="12">
        <v>43115</v>
      </c>
      <c r="D9" s="13">
        <v>1</v>
      </c>
      <c r="E9" s="13">
        <v>47</v>
      </c>
      <c r="F9" s="13" t="s">
        <v>289</v>
      </c>
      <c r="G9" s="13" t="s">
        <v>288</v>
      </c>
      <c r="H9" s="13" t="s">
        <v>84</v>
      </c>
    </row>
    <row r="10" spans="1:8" ht="127.5" x14ac:dyDescent="0.2">
      <c r="A10" s="10">
        <f t="shared" si="0"/>
        <v>493</v>
      </c>
      <c r="B10" s="11">
        <v>211</v>
      </c>
      <c r="C10" s="12">
        <v>43117</v>
      </c>
      <c r="D10" s="13">
        <v>3</v>
      </c>
      <c r="E10" s="13">
        <v>18</v>
      </c>
      <c r="F10" s="13" t="s">
        <v>290</v>
      </c>
      <c r="G10" s="13" t="s">
        <v>182</v>
      </c>
      <c r="H10" s="13" t="s">
        <v>84</v>
      </c>
    </row>
    <row r="11" spans="1:8" ht="51" x14ac:dyDescent="0.2">
      <c r="A11" s="10">
        <f t="shared" si="0"/>
        <v>735</v>
      </c>
      <c r="B11" s="11">
        <v>242</v>
      </c>
      <c r="C11" s="12">
        <v>42753</v>
      </c>
      <c r="D11" s="13">
        <v>2</v>
      </c>
      <c r="E11" s="13">
        <v>24</v>
      </c>
      <c r="F11" s="13" t="s">
        <v>292</v>
      </c>
      <c r="G11" s="13" t="s">
        <v>291</v>
      </c>
      <c r="H11" s="13" t="s">
        <v>84</v>
      </c>
    </row>
    <row r="12" spans="1:8" ht="76.5" x14ac:dyDescent="0.2">
      <c r="A12" s="10">
        <f t="shared" si="0"/>
        <v>885</v>
      </c>
      <c r="B12" s="11">
        <v>150</v>
      </c>
      <c r="C12" s="12">
        <v>43120</v>
      </c>
      <c r="D12" s="13">
        <v>3</v>
      </c>
      <c r="E12" s="13">
        <v>31</v>
      </c>
      <c r="F12" s="13" t="s">
        <v>293</v>
      </c>
      <c r="G12" s="13" t="s">
        <v>23</v>
      </c>
      <c r="H12" s="13" t="s">
        <v>84</v>
      </c>
    </row>
    <row r="13" spans="1:8" ht="25.5" x14ac:dyDescent="0.2">
      <c r="A13" s="10">
        <f t="shared" si="0"/>
        <v>897</v>
      </c>
      <c r="B13" s="11">
        <v>12</v>
      </c>
      <c r="C13" s="12">
        <v>43123</v>
      </c>
      <c r="D13" s="13">
        <v>2</v>
      </c>
      <c r="E13" s="13">
        <v>54</v>
      </c>
      <c r="F13" s="13" t="s">
        <v>295</v>
      </c>
      <c r="G13" s="13" t="s">
        <v>275</v>
      </c>
      <c r="H13" s="13" t="s">
        <v>84</v>
      </c>
    </row>
    <row r="14" spans="1:8" ht="63.75" x14ac:dyDescent="0.2">
      <c r="A14" s="10">
        <f t="shared" si="0"/>
        <v>947</v>
      </c>
      <c r="B14" s="11">
        <v>50</v>
      </c>
      <c r="C14" s="12">
        <v>43124</v>
      </c>
      <c r="D14" s="13">
        <v>3</v>
      </c>
      <c r="E14" s="13">
        <v>4</v>
      </c>
      <c r="F14" s="13" t="s">
        <v>296</v>
      </c>
      <c r="G14" s="13" t="s">
        <v>275</v>
      </c>
      <c r="H14" s="13" t="s">
        <v>84</v>
      </c>
    </row>
    <row r="15" spans="1:8" ht="38.25" x14ac:dyDescent="0.2">
      <c r="A15" s="10">
        <f t="shared" si="0"/>
        <v>1065</v>
      </c>
      <c r="B15" s="11">
        <v>118</v>
      </c>
      <c r="C15" s="12">
        <v>43129</v>
      </c>
      <c r="D15" s="13">
        <v>2</v>
      </c>
      <c r="E15" s="13">
        <v>28</v>
      </c>
      <c r="F15" s="13" t="s">
        <v>297</v>
      </c>
      <c r="G15" s="13" t="s">
        <v>104</v>
      </c>
      <c r="H15" s="13" t="s">
        <v>84</v>
      </c>
    </row>
    <row r="16" spans="1:8" ht="89.25" x14ac:dyDescent="0.2">
      <c r="A16" s="10">
        <f t="shared" si="0"/>
        <v>1366</v>
      </c>
      <c r="B16" s="11">
        <v>301</v>
      </c>
      <c r="C16" s="12">
        <v>43132</v>
      </c>
      <c r="D16" s="13">
        <v>2</v>
      </c>
      <c r="E16" s="13">
        <v>20</v>
      </c>
      <c r="F16" s="13" t="s">
        <v>298</v>
      </c>
      <c r="G16" s="13" t="s">
        <v>182</v>
      </c>
      <c r="H16" s="13" t="s">
        <v>84</v>
      </c>
    </row>
    <row r="17" spans="1:8" ht="25.5" x14ac:dyDescent="0.2">
      <c r="A17" s="10">
        <f t="shared" si="0"/>
        <v>1567</v>
      </c>
      <c r="B17" s="11">
        <v>201</v>
      </c>
      <c r="C17" s="12">
        <v>43136</v>
      </c>
      <c r="D17" s="13">
        <v>1</v>
      </c>
      <c r="E17" s="13">
        <v>49</v>
      </c>
      <c r="F17" s="13" t="s">
        <v>300</v>
      </c>
      <c r="G17" s="13" t="s">
        <v>299</v>
      </c>
      <c r="H17" s="13" t="s">
        <v>84</v>
      </c>
    </row>
    <row r="18" spans="1:8" ht="38.25" x14ac:dyDescent="0.2">
      <c r="A18" s="10">
        <f t="shared" si="0"/>
        <v>1679</v>
      </c>
      <c r="B18" s="11">
        <v>112</v>
      </c>
      <c r="C18" s="12">
        <v>43141</v>
      </c>
      <c r="D18" s="13">
        <v>2</v>
      </c>
      <c r="E18" s="13">
        <v>1</v>
      </c>
      <c r="F18" s="13" t="s">
        <v>301</v>
      </c>
      <c r="G18" s="13" t="s">
        <v>182</v>
      </c>
      <c r="H18" s="13" t="s">
        <v>84</v>
      </c>
    </row>
    <row r="19" spans="1:8" ht="165.75" x14ac:dyDescent="0.2">
      <c r="A19" s="10">
        <f t="shared" si="0"/>
        <v>1703</v>
      </c>
      <c r="B19" s="11">
        <v>24</v>
      </c>
      <c r="C19" s="12">
        <v>43143</v>
      </c>
      <c r="D19" s="13">
        <v>3</v>
      </c>
      <c r="E19" s="13">
        <v>36</v>
      </c>
      <c r="F19" s="13" t="s">
        <v>302</v>
      </c>
      <c r="G19" s="13" t="s">
        <v>254</v>
      </c>
      <c r="H19" s="13" t="s">
        <v>84</v>
      </c>
    </row>
    <row r="20" spans="1:8" ht="102" x14ac:dyDescent="0.2">
      <c r="A20" s="10">
        <f t="shared" si="0"/>
        <v>1704</v>
      </c>
      <c r="B20" s="11">
        <v>1</v>
      </c>
      <c r="C20" s="12">
        <v>43144</v>
      </c>
      <c r="D20" s="13">
        <v>1</v>
      </c>
      <c r="E20" s="13">
        <v>50</v>
      </c>
      <c r="F20" s="13" t="s">
        <v>303</v>
      </c>
      <c r="G20" s="13" t="s">
        <v>182</v>
      </c>
      <c r="H20" s="13" t="s">
        <v>84</v>
      </c>
    </row>
    <row r="21" spans="1:8" ht="114.75" x14ac:dyDescent="0.2">
      <c r="A21" s="10">
        <f t="shared" si="0"/>
        <v>1734</v>
      </c>
      <c r="B21" s="11">
        <v>30</v>
      </c>
      <c r="C21" s="12">
        <v>43145</v>
      </c>
      <c r="D21" s="13">
        <v>1</v>
      </c>
      <c r="E21" s="13">
        <v>52</v>
      </c>
      <c r="F21" s="13" t="s">
        <v>304</v>
      </c>
      <c r="G21" s="13" t="s">
        <v>182</v>
      </c>
      <c r="H21" s="13" t="s">
        <v>84</v>
      </c>
    </row>
    <row r="22" spans="1:8" ht="229.5" x14ac:dyDescent="0.2">
      <c r="A22" s="10">
        <f t="shared" si="0"/>
        <v>2243</v>
      </c>
      <c r="B22" s="11">
        <v>509</v>
      </c>
      <c r="C22" s="12">
        <v>43146</v>
      </c>
      <c r="D22" s="13">
        <v>3</v>
      </c>
      <c r="E22" s="13">
        <v>22</v>
      </c>
      <c r="F22" s="13" t="s">
        <v>306</v>
      </c>
      <c r="G22" s="13" t="s">
        <v>305</v>
      </c>
      <c r="H22" s="13" t="s">
        <v>84</v>
      </c>
    </row>
    <row r="23" spans="1:8" ht="344.25" x14ac:dyDescent="0.2">
      <c r="A23" s="10">
        <f t="shared" si="0"/>
        <v>2478</v>
      </c>
      <c r="B23" s="11">
        <v>235</v>
      </c>
      <c r="C23" s="12">
        <v>43151</v>
      </c>
      <c r="D23" s="13">
        <v>3</v>
      </c>
      <c r="E23" s="13">
        <v>32</v>
      </c>
      <c r="F23" s="13" t="s">
        <v>308</v>
      </c>
      <c r="G23" s="13" t="s">
        <v>307</v>
      </c>
      <c r="H23" s="13" t="s">
        <v>84</v>
      </c>
    </row>
    <row r="24" spans="1:8" ht="63.75" x14ac:dyDescent="0.2">
      <c r="A24" s="10">
        <f t="shared" si="0"/>
        <v>2479</v>
      </c>
      <c r="B24" s="11">
        <v>1</v>
      </c>
      <c r="C24" s="12">
        <v>43152</v>
      </c>
      <c r="D24" s="13">
        <v>2</v>
      </c>
      <c r="E24" s="13">
        <v>21</v>
      </c>
      <c r="F24" s="13" t="s">
        <v>309</v>
      </c>
      <c r="G24" s="13" t="s">
        <v>307</v>
      </c>
      <c r="H24" s="13" t="s">
        <v>84</v>
      </c>
    </row>
    <row r="25" spans="1:8" ht="127.5" x14ac:dyDescent="0.2">
      <c r="A25" s="10">
        <f t="shared" si="0"/>
        <v>2782</v>
      </c>
      <c r="B25" s="11">
        <v>303</v>
      </c>
      <c r="C25" s="12">
        <v>43164</v>
      </c>
      <c r="D25" s="13">
        <v>2</v>
      </c>
      <c r="E25" s="13">
        <v>25</v>
      </c>
      <c r="F25" s="13" t="s">
        <v>316</v>
      </c>
      <c r="G25" s="13" t="s">
        <v>299</v>
      </c>
      <c r="H25" s="13" t="s">
        <v>84</v>
      </c>
    </row>
    <row r="26" spans="1:8" ht="76.5" x14ac:dyDescent="0.2">
      <c r="A26" s="10">
        <f t="shared" si="0"/>
        <v>2817</v>
      </c>
      <c r="B26" s="11">
        <v>35</v>
      </c>
      <c r="C26" s="12">
        <v>43167</v>
      </c>
      <c r="D26" s="13">
        <v>2</v>
      </c>
      <c r="E26" s="13">
        <v>16</v>
      </c>
      <c r="F26" s="13" t="s">
        <v>317</v>
      </c>
      <c r="G26" s="13" t="s">
        <v>286</v>
      </c>
      <c r="H26" s="13" t="s">
        <v>84</v>
      </c>
    </row>
    <row r="27" spans="1:8" ht="63.75" x14ac:dyDescent="0.2">
      <c r="A27" s="10">
        <f t="shared" si="0"/>
        <v>2580</v>
      </c>
      <c r="B27" s="11">
        <v>-237</v>
      </c>
      <c r="C27" s="12">
        <v>43171</v>
      </c>
      <c r="D27" s="13">
        <v>5</v>
      </c>
      <c r="E27" s="13">
        <v>16</v>
      </c>
      <c r="F27" s="13" t="s">
        <v>319</v>
      </c>
      <c r="G27" s="13" t="s">
        <v>291</v>
      </c>
      <c r="H27" s="13" t="s">
        <v>84</v>
      </c>
    </row>
    <row r="28" spans="1:8" x14ac:dyDescent="0.2">
      <c r="A28" s="10">
        <f t="shared" si="0"/>
        <v>2580</v>
      </c>
      <c r="B28" s="11"/>
      <c r="C28" s="12"/>
      <c r="D28" s="13"/>
      <c r="E28" s="13"/>
      <c r="F28" s="13" t="s">
        <v>321</v>
      </c>
      <c r="G28" s="13"/>
      <c r="H28" s="13"/>
    </row>
    <row r="29" spans="1:8" x14ac:dyDescent="0.2">
      <c r="A29" s="10">
        <f>SUM(B3:B26)</f>
        <v>3217</v>
      </c>
      <c r="B29" s="11">
        <f>A29/24</f>
        <v>134.04166666666666</v>
      </c>
      <c r="C29" s="12"/>
      <c r="D29" s="13">
        <f>SUM(D3:D26)</f>
        <v>54</v>
      </c>
      <c r="E29" s="13">
        <f>SUM(E3:E26)</f>
        <v>711</v>
      </c>
      <c r="F29" s="13" t="s">
        <v>320</v>
      </c>
      <c r="G29" s="13"/>
      <c r="H29" s="13"/>
    </row>
    <row r="30" spans="1:8" x14ac:dyDescent="0.2">
      <c r="A30" s="10"/>
      <c r="B30" s="11"/>
      <c r="C30" s="12"/>
      <c r="D30" s="13">
        <v>2</v>
      </c>
      <c r="E30" s="13">
        <v>44</v>
      </c>
      <c r="F30" s="13" t="s">
        <v>322</v>
      </c>
      <c r="G30" s="13">
        <f>((D29*60)+E29)/24</f>
        <v>164.625</v>
      </c>
      <c r="H30" s="13"/>
    </row>
  </sheetData>
  <autoFilter ref="A1:F1"/>
  <pageMargins left="0" right="0" top="0" bottom="0"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pane ySplit="1" topLeftCell="A2" activePane="bottomLeft" state="frozen"/>
      <selection pane="bottomLeft" activeCell="H18" sqref="H18"/>
    </sheetView>
  </sheetViews>
  <sheetFormatPr defaultColWidth="24.42578125" defaultRowHeight="12.75" x14ac:dyDescent="0.2"/>
  <cols>
    <col min="1" max="1" width="10.28515625" style="1" bestFit="1" customWidth="1"/>
    <col min="2" max="2" width="10.28515625" style="7" bestFit="1" customWidth="1"/>
    <col min="3" max="3" width="9.140625" style="2" bestFit="1" customWidth="1"/>
    <col min="4" max="4" width="9.7109375" style="2" bestFit="1" customWidth="1"/>
    <col min="5" max="5" width="9.85546875" style="3" bestFit="1" customWidth="1"/>
    <col min="6" max="6" width="19" style="3" bestFit="1" customWidth="1"/>
    <col min="7" max="7" width="10.28515625" style="3" bestFit="1" customWidth="1"/>
    <col min="8" max="8" width="9.85546875" style="3" bestFit="1" customWidth="1"/>
    <col min="9" max="9" width="32.5703125" style="3" bestFit="1" customWidth="1"/>
    <col min="10" max="16384" width="24.42578125" style="4"/>
  </cols>
  <sheetData>
    <row r="1" spans="1:9" ht="25.5" x14ac:dyDescent="0.2">
      <c r="A1" s="9" t="s">
        <v>331</v>
      </c>
      <c r="B1" s="8" t="s">
        <v>330</v>
      </c>
      <c r="C1" s="2" t="s">
        <v>0</v>
      </c>
      <c r="D1" s="3" t="s">
        <v>1</v>
      </c>
      <c r="E1" s="5" t="s">
        <v>5</v>
      </c>
      <c r="F1" s="3" t="s">
        <v>3</v>
      </c>
      <c r="G1" s="3" t="s">
        <v>332</v>
      </c>
      <c r="H1" s="3" t="s">
        <v>333</v>
      </c>
      <c r="I1" s="3" t="s">
        <v>2</v>
      </c>
    </row>
    <row r="2" spans="1:9" x14ac:dyDescent="0.2">
      <c r="A2" s="1">
        <f>B2</f>
        <v>-200</v>
      </c>
      <c r="B2" s="7">
        <v>-200</v>
      </c>
      <c r="C2" s="2">
        <v>43172</v>
      </c>
      <c r="D2" s="2" t="s">
        <v>4</v>
      </c>
      <c r="E2" s="3" t="s">
        <v>326</v>
      </c>
      <c r="F2" s="3" t="s">
        <v>85</v>
      </c>
      <c r="G2" s="3">
        <v>1</v>
      </c>
      <c r="H2" s="3">
        <v>33</v>
      </c>
    </row>
    <row r="3" spans="1:9" ht="38.25" x14ac:dyDescent="0.2">
      <c r="A3" s="1">
        <f t="shared" ref="A3:A17" si="0">B3+A2</f>
        <v>-185</v>
      </c>
      <c r="B3" s="7">
        <v>15</v>
      </c>
      <c r="C3" s="2">
        <v>43173</v>
      </c>
      <c r="D3" s="2" t="s">
        <v>323</v>
      </c>
      <c r="E3" s="15" t="s">
        <v>327</v>
      </c>
      <c r="F3" s="3" t="s">
        <v>85</v>
      </c>
      <c r="G3" s="3">
        <v>0</v>
      </c>
      <c r="H3" s="3">
        <v>36</v>
      </c>
      <c r="I3" s="3" t="s">
        <v>328</v>
      </c>
    </row>
    <row r="4" spans="1:9" x14ac:dyDescent="0.2">
      <c r="A4" s="1">
        <f t="shared" si="0"/>
        <v>-70</v>
      </c>
      <c r="B4" s="7">
        <v>115</v>
      </c>
      <c r="C4" s="2">
        <v>43173</v>
      </c>
      <c r="D4" s="2" t="s">
        <v>4</v>
      </c>
      <c r="E4" s="3" t="s">
        <v>326</v>
      </c>
      <c r="F4" s="3" t="s">
        <v>85</v>
      </c>
      <c r="G4" s="3">
        <v>8</v>
      </c>
      <c r="H4" s="3">
        <v>17</v>
      </c>
    </row>
    <row r="5" spans="1:9" x14ac:dyDescent="0.2">
      <c r="A5" s="1">
        <f t="shared" si="0"/>
        <v>-59</v>
      </c>
      <c r="B5" s="7">
        <v>11</v>
      </c>
      <c r="C5" s="2">
        <v>43173</v>
      </c>
      <c r="D5" s="2" t="s">
        <v>4</v>
      </c>
      <c r="E5" s="3" t="s">
        <v>326</v>
      </c>
      <c r="F5" s="3" t="s">
        <v>85</v>
      </c>
      <c r="G5" s="3">
        <v>3</v>
      </c>
      <c r="H5" s="3">
        <v>5</v>
      </c>
    </row>
    <row r="6" spans="1:9" ht="25.5" x14ac:dyDescent="0.2">
      <c r="A6" s="1">
        <f t="shared" si="0"/>
        <v>-44</v>
      </c>
      <c r="B6" s="7">
        <v>15</v>
      </c>
      <c r="C6" s="2">
        <v>43174</v>
      </c>
      <c r="D6" s="2" t="s">
        <v>323</v>
      </c>
      <c r="E6" s="15" t="s">
        <v>327</v>
      </c>
      <c r="F6" s="3" t="s">
        <v>85</v>
      </c>
      <c r="G6" s="3">
        <v>0</v>
      </c>
      <c r="H6" s="3">
        <v>14</v>
      </c>
      <c r="I6" s="3" t="s">
        <v>329</v>
      </c>
    </row>
    <row r="7" spans="1:9" x14ac:dyDescent="0.2">
      <c r="A7" s="1">
        <f t="shared" si="0"/>
        <v>107</v>
      </c>
      <c r="B7" s="7">
        <v>151</v>
      </c>
      <c r="C7" s="2">
        <v>43174</v>
      </c>
      <c r="D7" s="2" t="s">
        <v>4</v>
      </c>
      <c r="E7" s="3" t="s">
        <v>326</v>
      </c>
      <c r="F7" s="3" t="s">
        <v>85</v>
      </c>
      <c r="G7" s="3">
        <v>2</v>
      </c>
      <c r="H7" s="3">
        <v>3</v>
      </c>
    </row>
    <row r="8" spans="1:9" x14ac:dyDescent="0.2">
      <c r="A8" s="1">
        <f t="shared" si="0"/>
        <v>228</v>
      </c>
      <c r="B8" s="7">
        <v>121</v>
      </c>
      <c r="C8" s="2">
        <v>43174</v>
      </c>
      <c r="D8" s="2" t="s">
        <v>4</v>
      </c>
      <c r="E8" s="3" t="s">
        <v>112</v>
      </c>
      <c r="F8" s="3" t="s">
        <v>324</v>
      </c>
      <c r="G8" s="3">
        <v>0</v>
      </c>
      <c r="H8" s="3">
        <v>53</v>
      </c>
    </row>
    <row r="9" spans="1:9" x14ac:dyDescent="0.2">
      <c r="A9" s="1">
        <f t="shared" si="0"/>
        <v>116</v>
      </c>
      <c r="B9" s="7">
        <v>-112</v>
      </c>
      <c r="C9" s="2">
        <v>43174</v>
      </c>
      <c r="D9" s="2" t="s">
        <v>4</v>
      </c>
      <c r="E9" s="3" t="s">
        <v>326</v>
      </c>
      <c r="F9" s="3" t="s">
        <v>85</v>
      </c>
      <c r="G9" s="3">
        <v>3</v>
      </c>
      <c r="H9" s="3">
        <v>40</v>
      </c>
    </row>
    <row r="10" spans="1:9" ht="38.25" x14ac:dyDescent="0.2">
      <c r="A10" s="1">
        <f t="shared" si="0"/>
        <v>106</v>
      </c>
      <c r="B10" s="7">
        <v>-10</v>
      </c>
      <c r="C10" s="2">
        <v>43174</v>
      </c>
      <c r="D10" s="2" t="s">
        <v>215</v>
      </c>
      <c r="E10" s="3" t="s">
        <v>325</v>
      </c>
      <c r="F10" s="3" t="s">
        <v>85</v>
      </c>
      <c r="I10" s="3" t="s">
        <v>334</v>
      </c>
    </row>
    <row r="11" spans="1:9" ht="25.5" x14ac:dyDescent="0.2">
      <c r="A11" s="1">
        <f t="shared" si="0"/>
        <v>115.09</v>
      </c>
      <c r="B11" s="7">
        <v>9.09</v>
      </c>
      <c r="C11" s="2">
        <v>43174</v>
      </c>
      <c r="D11" s="2" t="s">
        <v>215</v>
      </c>
      <c r="E11" s="3" t="s">
        <v>325</v>
      </c>
      <c r="F11" s="3" t="s">
        <v>85</v>
      </c>
      <c r="I11" s="3" t="s">
        <v>335</v>
      </c>
    </row>
    <row r="12" spans="1:9" x14ac:dyDescent="0.2">
      <c r="A12" s="1">
        <f t="shared" si="0"/>
        <v>-84.91</v>
      </c>
      <c r="B12" s="7">
        <v>-200</v>
      </c>
      <c r="C12" s="2">
        <v>43174</v>
      </c>
      <c r="D12" s="2" t="s">
        <v>4</v>
      </c>
      <c r="E12" s="3" t="s">
        <v>112</v>
      </c>
      <c r="F12" s="3" t="s">
        <v>324</v>
      </c>
      <c r="G12" s="3">
        <v>2</v>
      </c>
      <c r="H12" s="3">
        <v>23</v>
      </c>
    </row>
    <row r="13" spans="1:9" x14ac:dyDescent="0.2">
      <c r="A13" s="1">
        <f t="shared" si="0"/>
        <v>103.09</v>
      </c>
      <c r="B13" s="7">
        <v>188</v>
      </c>
      <c r="C13" s="2">
        <v>43174</v>
      </c>
      <c r="D13" s="2" t="s">
        <v>4</v>
      </c>
      <c r="E13" s="3" t="s">
        <v>326</v>
      </c>
      <c r="F13" s="3" t="s">
        <v>85</v>
      </c>
      <c r="G13" s="3">
        <v>1</v>
      </c>
      <c r="H13" s="3">
        <v>12</v>
      </c>
    </row>
    <row r="14" spans="1:9" x14ac:dyDescent="0.2">
      <c r="A14" s="1">
        <f t="shared" si="0"/>
        <v>265.09000000000003</v>
      </c>
      <c r="B14" s="7">
        <v>162</v>
      </c>
      <c r="C14" s="2">
        <v>43175</v>
      </c>
      <c r="D14" s="2" t="s">
        <v>4</v>
      </c>
      <c r="E14" s="3" t="s">
        <v>326</v>
      </c>
      <c r="F14" s="3" t="s">
        <v>85</v>
      </c>
      <c r="G14" s="3">
        <v>1</v>
      </c>
      <c r="H14" s="3">
        <v>43</v>
      </c>
    </row>
    <row r="15" spans="1:9" x14ac:dyDescent="0.2">
      <c r="A15" s="1">
        <f t="shared" si="0"/>
        <v>466.09000000000003</v>
      </c>
      <c r="B15" s="7">
        <v>201</v>
      </c>
      <c r="C15" s="2">
        <v>43175</v>
      </c>
      <c r="D15" s="2" t="s">
        <v>4</v>
      </c>
      <c r="E15" s="3" t="s">
        <v>326</v>
      </c>
      <c r="F15" s="3" t="s">
        <v>85</v>
      </c>
      <c r="G15" s="3">
        <v>9</v>
      </c>
      <c r="H15" s="3">
        <v>16</v>
      </c>
    </row>
    <row r="16" spans="1:9" s="3" customFormat="1" x14ac:dyDescent="0.2">
      <c r="A16" s="1">
        <f t="shared" si="0"/>
        <v>512.09</v>
      </c>
      <c r="B16" s="7">
        <v>46</v>
      </c>
      <c r="C16" s="2">
        <v>43176</v>
      </c>
      <c r="D16" s="2" t="s">
        <v>4</v>
      </c>
      <c r="E16" s="3" t="s">
        <v>326</v>
      </c>
      <c r="F16" s="3" t="s">
        <v>85</v>
      </c>
      <c r="G16" s="3">
        <v>4</v>
      </c>
      <c r="H16" s="3">
        <v>15</v>
      </c>
    </row>
    <row r="17" spans="1:8" s="3" customFormat="1" x14ac:dyDescent="0.2">
      <c r="A17" s="1">
        <f t="shared" si="0"/>
        <v>813.09</v>
      </c>
      <c r="B17" s="7">
        <v>301</v>
      </c>
      <c r="C17" s="2">
        <v>43176</v>
      </c>
      <c r="D17" s="2" t="s">
        <v>4</v>
      </c>
      <c r="E17" s="3" t="s">
        <v>326</v>
      </c>
      <c r="F17" s="3" t="s">
        <v>85</v>
      </c>
      <c r="G17" s="3">
        <v>5</v>
      </c>
      <c r="H17" s="3">
        <v>3</v>
      </c>
    </row>
    <row r="18" spans="1:8" s="3" customFormat="1" x14ac:dyDescent="0.2">
      <c r="A18" s="1">
        <f>B18+A17</f>
        <v>813.09</v>
      </c>
      <c r="B18" s="7"/>
      <c r="C18" s="2"/>
      <c r="D18" s="2"/>
      <c r="G18" s="3">
        <f>SUM(G2:G17)</f>
        <v>39</v>
      </c>
      <c r="H18" s="3">
        <f>SUM(H2:H17)</f>
        <v>313</v>
      </c>
    </row>
  </sheetData>
  <autoFilter ref="A1:I1"/>
  <printOptions horizontalCentered="1" gridLines="1" gridLinesSet="0"/>
  <pageMargins left="0" right="0" top="2" bottom="0" header="1" footer="0"/>
  <pageSetup orientation="landscape" horizontalDpi="300" verticalDpi="300" r:id="rId1"/>
  <headerFooter alignWithMargins="0">
    <oddHeader>&amp;C2018 March Madness Las Vegas</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pane ySplit="2" topLeftCell="A3" activePane="bottomLeft" state="frozen"/>
      <selection pane="bottomLeft" activeCell="A2" sqref="A2"/>
    </sheetView>
  </sheetViews>
  <sheetFormatPr defaultRowHeight="12.75" x14ac:dyDescent="0.2"/>
  <cols>
    <col min="1" max="1" width="7.42578125" style="4" bestFit="1" customWidth="1"/>
    <col min="2" max="2" width="10.5703125" style="4" bestFit="1" customWidth="1"/>
    <col min="3" max="3" width="6.85546875" style="33" bestFit="1" customWidth="1"/>
    <col min="4" max="4" width="8.5703125" style="46" bestFit="1" customWidth="1"/>
    <col min="5" max="5" width="17" style="46" bestFit="1" customWidth="1"/>
    <col min="6" max="6" width="10.28515625" style="46" bestFit="1" customWidth="1"/>
    <col min="7" max="7" width="12" style="61" bestFit="1" customWidth="1"/>
    <col min="8" max="16384" width="9.140625" style="4"/>
  </cols>
  <sheetData>
    <row r="1" spans="1:7" x14ac:dyDescent="0.2">
      <c r="A1" s="62" t="s">
        <v>364</v>
      </c>
      <c r="B1" s="62" t="s">
        <v>365</v>
      </c>
      <c r="C1" s="17" t="s">
        <v>366</v>
      </c>
      <c r="D1" s="10" t="s">
        <v>367</v>
      </c>
      <c r="E1" s="10" t="s">
        <v>502</v>
      </c>
      <c r="F1" s="10" t="s">
        <v>501</v>
      </c>
      <c r="G1" s="18" t="s">
        <v>2</v>
      </c>
    </row>
    <row r="2" spans="1:7" x14ac:dyDescent="0.2">
      <c r="A2" s="63"/>
      <c r="B2" s="63"/>
      <c r="C2" s="64"/>
      <c r="D2" s="45">
        <f>SUM(D3:D45)</f>
        <v>151.48000000000005</v>
      </c>
      <c r="E2" s="45"/>
      <c r="F2" s="45">
        <f>SUM(F3:F45)*-1</f>
        <v>151.48000000000002</v>
      </c>
      <c r="G2" s="18" t="s">
        <v>507</v>
      </c>
    </row>
    <row r="3" spans="1:7" x14ac:dyDescent="0.2">
      <c r="A3" s="63" t="s">
        <v>383</v>
      </c>
      <c r="B3" s="63" t="s">
        <v>378</v>
      </c>
      <c r="C3" s="64" t="s">
        <v>379</v>
      </c>
      <c r="D3" s="45" t="s">
        <v>380</v>
      </c>
      <c r="E3" s="45"/>
      <c r="F3" s="45"/>
      <c r="G3" s="18"/>
    </row>
    <row r="4" spans="1:7" x14ac:dyDescent="0.2">
      <c r="A4" s="63">
        <v>2020</v>
      </c>
      <c r="B4" s="63" t="s">
        <v>368</v>
      </c>
      <c r="C4" s="64" t="s">
        <v>504</v>
      </c>
      <c r="D4" s="45"/>
      <c r="E4" s="45">
        <f t="shared" ref="E4:E43" si="0">E5+D4+F4</f>
        <v>0</v>
      </c>
      <c r="F4" s="45">
        <v>-795.89</v>
      </c>
      <c r="G4" s="18" t="s">
        <v>505</v>
      </c>
    </row>
    <row r="5" spans="1:7" x14ac:dyDescent="0.2">
      <c r="A5" s="63">
        <v>2019</v>
      </c>
      <c r="B5" s="63" t="s">
        <v>393</v>
      </c>
      <c r="C5" s="64" t="s">
        <v>371</v>
      </c>
      <c r="D5" s="45">
        <v>0.05</v>
      </c>
      <c r="E5" s="45">
        <f t="shared" si="0"/>
        <v>795.8900000000001</v>
      </c>
      <c r="F5" s="45"/>
      <c r="G5" s="18"/>
    </row>
    <row r="6" spans="1:7" x14ac:dyDescent="0.2">
      <c r="A6" s="63">
        <v>2019</v>
      </c>
      <c r="B6" s="63" t="s">
        <v>391</v>
      </c>
      <c r="C6" s="64" t="s">
        <v>372</v>
      </c>
      <c r="D6" s="45">
        <v>-34.82</v>
      </c>
      <c r="E6" s="45">
        <f t="shared" si="0"/>
        <v>795.84000000000015</v>
      </c>
      <c r="F6" s="45"/>
      <c r="G6" s="18"/>
    </row>
    <row r="7" spans="1:7" x14ac:dyDescent="0.2">
      <c r="A7" s="63">
        <v>2019</v>
      </c>
      <c r="B7" s="63" t="s">
        <v>391</v>
      </c>
      <c r="C7" s="64" t="s">
        <v>371</v>
      </c>
      <c r="D7" s="45"/>
      <c r="E7" s="45">
        <f t="shared" si="0"/>
        <v>830.6600000000002</v>
      </c>
      <c r="F7" s="45"/>
      <c r="G7" s="18" t="s">
        <v>437</v>
      </c>
    </row>
    <row r="8" spans="1:7" x14ac:dyDescent="0.2">
      <c r="A8" s="63">
        <v>2019</v>
      </c>
      <c r="B8" s="63" t="s">
        <v>387</v>
      </c>
      <c r="C8" s="64" t="s">
        <v>374</v>
      </c>
      <c r="D8" s="45">
        <v>10.49</v>
      </c>
      <c r="E8" s="45">
        <f t="shared" si="0"/>
        <v>830.6600000000002</v>
      </c>
      <c r="F8" s="45"/>
      <c r="G8" s="18"/>
    </row>
    <row r="9" spans="1:7" x14ac:dyDescent="0.2">
      <c r="A9" s="63">
        <v>2019</v>
      </c>
      <c r="B9" s="63" t="s">
        <v>387</v>
      </c>
      <c r="C9" s="64" t="s">
        <v>371</v>
      </c>
      <c r="D9" s="45"/>
      <c r="E9" s="45">
        <f t="shared" si="0"/>
        <v>820.17000000000019</v>
      </c>
      <c r="F9" s="45"/>
      <c r="G9" s="18" t="s">
        <v>437</v>
      </c>
    </row>
    <row r="10" spans="1:7" x14ac:dyDescent="0.2">
      <c r="A10" s="63">
        <v>2019</v>
      </c>
      <c r="B10" s="63" t="s">
        <v>382</v>
      </c>
      <c r="C10" s="64" t="s">
        <v>372</v>
      </c>
      <c r="D10" s="45">
        <v>31.22</v>
      </c>
      <c r="E10" s="45">
        <f t="shared" si="0"/>
        <v>820.17000000000019</v>
      </c>
      <c r="F10" s="45"/>
      <c r="G10" s="18"/>
    </row>
    <row r="11" spans="1:7" x14ac:dyDescent="0.2">
      <c r="A11" s="63">
        <v>2019</v>
      </c>
      <c r="B11" s="63" t="s">
        <v>382</v>
      </c>
      <c r="C11" s="64" t="s">
        <v>371</v>
      </c>
      <c r="D11" s="45">
        <v>-67.75</v>
      </c>
      <c r="E11" s="45">
        <f t="shared" si="0"/>
        <v>788.95000000000016</v>
      </c>
      <c r="F11" s="45"/>
      <c r="G11" s="18"/>
    </row>
    <row r="12" spans="1:7" x14ac:dyDescent="0.2">
      <c r="A12" s="63">
        <v>2019</v>
      </c>
      <c r="B12" s="63" t="s">
        <v>377</v>
      </c>
      <c r="C12" s="64" t="s">
        <v>374</v>
      </c>
      <c r="D12" s="45">
        <v>20.440000000000001</v>
      </c>
      <c r="E12" s="45">
        <f t="shared" si="0"/>
        <v>856.70000000000016</v>
      </c>
      <c r="F12" s="45"/>
      <c r="G12" s="18"/>
    </row>
    <row r="13" spans="1:7" x14ac:dyDescent="0.2">
      <c r="A13" s="63">
        <v>2019</v>
      </c>
      <c r="B13" s="63" t="s">
        <v>377</v>
      </c>
      <c r="C13" s="64" t="s">
        <v>371</v>
      </c>
      <c r="D13" s="45">
        <v>-43.05</v>
      </c>
      <c r="E13" s="45">
        <f t="shared" si="0"/>
        <v>836.2600000000001</v>
      </c>
      <c r="F13" s="45"/>
      <c r="G13" s="18"/>
    </row>
    <row r="14" spans="1:7" x14ac:dyDescent="0.2">
      <c r="A14" s="63">
        <v>2019</v>
      </c>
      <c r="B14" s="63" t="s">
        <v>373</v>
      </c>
      <c r="C14" s="64" t="s">
        <v>374</v>
      </c>
      <c r="D14" s="45">
        <v>9.99</v>
      </c>
      <c r="E14" s="45">
        <f t="shared" si="0"/>
        <v>879.31000000000006</v>
      </c>
      <c r="F14" s="45"/>
      <c r="G14" s="18"/>
    </row>
    <row r="15" spans="1:7" x14ac:dyDescent="0.2">
      <c r="A15" s="63">
        <v>2019</v>
      </c>
      <c r="B15" s="63" t="s">
        <v>373</v>
      </c>
      <c r="C15" s="64" t="s">
        <v>371</v>
      </c>
      <c r="D15" s="45">
        <v>-20</v>
      </c>
      <c r="E15" s="45">
        <f t="shared" si="0"/>
        <v>869.32</v>
      </c>
      <c r="F15" s="45"/>
      <c r="G15" s="18"/>
    </row>
    <row r="16" spans="1:7" x14ac:dyDescent="0.2">
      <c r="A16" s="63">
        <v>2019</v>
      </c>
      <c r="B16" s="63" t="s">
        <v>370</v>
      </c>
      <c r="C16" s="64" t="s">
        <v>372</v>
      </c>
      <c r="D16" s="45">
        <f>-3.86-3.24</f>
        <v>-7.1</v>
      </c>
      <c r="E16" s="45">
        <f t="shared" si="0"/>
        <v>889.32</v>
      </c>
      <c r="F16" s="45"/>
      <c r="G16" s="18"/>
    </row>
    <row r="17" spans="1:7" x14ac:dyDescent="0.2">
      <c r="A17" s="63">
        <v>2019</v>
      </c>
      <c r="B17" s="63" t="s">
        <v>370</v>
      </c>
      <c r="C17" s="64" t="s">
        <v>371</v>
      </c>
      <c r="D17" s="45"/>
      <c r="E17" s="45">
        <f t="shared" si="0"/>
        <v>896.42000000000007</v>
      </c>
      <c r="F17" s="45"/>
      <c r="G17" s="18" t="s">
        <v>437</v>
      </c>
    </row>
    <row r="18" spans="1:7" x14ac:dyDescent="0.2">
      <c r="A18" s="63">
        <v>2019</v>
      </c>
      <c r="B18" s="63" t="s">
        <v>368</v>
      </c>
      <c r="C18" s="64" t="s">
        <v>374</v>
      </c>
      <c r="D18" s="45">
        <v>2.77</v>
      </c>
      <c r="E18" s="45">
        <f t="shared" si="0"/>
        <v>896.42000000000007</v>
      </c>
      <c r="F18" s="45"/>
      <c r="G18" s="18"/>
    </row>
    <row r="19" spans="1:7" x14ac:dyDescent="0.2">
      <c r="A19" s="63">
        <v>2019</v>
      </c>
      <c r="B19" s="63" t="s">
        <v>368</v>
      </c>
      <c r="C19" s="64" t="s">
        <v>371</v>
      </c>
      <c r="D19" s="45"/>
      <c r="E19" s="45">
        <f t="shared" si="0"/>
        <v>893.65000000000009</v>
      </c>
      <c r="F19" s="45"/>
      <c r="G19" s="18" t="s">
        <v>437</v>
      </c>
    </row>
    <row r="20" spans="1:7" x14ac:dyDescent="0.2">
      <c r="A20" s="63">
        <v>2019</v>
      </c>
      <c r="B20" s="63" t="s">
        <v>422</v>
      </c>
      <c r="C20" s="64" t="s">
        <v>372</v>
      </c>
      <c r="D20" s="45">
        <v>25.2</v>
      </c>
      <c r="E20" s="45">
        <f t="shared" si="0"/>
        <v>893.65000000000009</v>
      </c>
      <c r="F20" s="45"/>
      <c r="G20" s="18"/>
    </row>
    <row r="21" spans="1:7" x14ac:dyDescent="0.2">
      <c r="A21" s="63">
        <v>2019</v>
      </c>
      <c r="B21" s="63" t="s">
        <v>422</v>
      </c>
      <c r="C21" s="64" t="s">
        <v>371</v>
      </c>
      <c r="D21" s="45">
        <v>-100.73</v>
      </c>
      <c r="E21" s="45">
        <f t="shared" si="0"/>
        <v>868.45</v>
      </c>
      <c r="F21" s="45"/>
      <c r="G21" s="18"/>
    </row>
    <row r="22" spans="1:7" x14ac:dyDescent="0.2">
      <c r="A22" s="63">
        <v>2019</v>
      </c>
      <c r="B22" s="63" t="s">
        <v>416</v>
      </c>
      <c r="C22" s="64" t="s">
        <v>374</v>
      </c>
      <c r="D22" s="45">
        <v>302.36</v>
      </c>
      <c r="E22" s="45">
        <f t="shared" si="0"/>
        <v>969.18000000000006</v>
      </c>
      <c r="F22" s="45"/>
      <c r="G22" s="18"/>
    </row>
    <row r="23" spans="1:7" x14ac:dyDescent="0.2">
      <c r="A23" s="63">
        <v>2019</v>
      </c>
      <c r="B23" s="63" t="s">
        <v>416</v>
      </c>
      <c r="C23" s="64" t="s">
        <v>371</v>
      </c>
      <c r="D23" s="45">
        <v>-57.61</v>
      </c>
      <c r="E23" s="45">
        <f t="shared" si="0"/>
        <v>666.82</v>
      </c>
      <c r="F23" s="45"/>
      <c r="G23" s="18"/>
    </row>
    <row r="24" spans="1:7" x14ac:dyDescent="0.2">
      <c r="A24" s="63">
        <v>2019</v>
      </c>
      <c r="B24" s="63" t="s">
        <v>399</v>
      </c>
      <c r="C24" s="64" t="s">
        <v>413</v>
      </c>
      <c r="D24" s="45">
        <v>397.36</v>
      </c>
      <c r="E24" s="45">
        <f t="shared" si="0"/>
        <v>724.43000000000006</v>
      </c>
      <c r="F24" s="45"/>
      <c r="G24" s="18"/>
    </row>
    <row r="25" spans="1:7" x14ac:dyDescent="0.2">
      <c r="A25" s="63">
        <v>2019</v>
      </c>
      <c r="B25" s="63" t="s">
        <v>399</v>
      </c>
      <c r="C25" s="64" t="s">
        <v>371</v>
      </c>
      <c r="D25" s="45">
        <v>327.07</v>
      </c>
      <c r="E25" s="45">
        <f t="shared" si="0"/>
        <v>327.07</v>
      </c>
      <c r="F25" s="45"/>
      <c r="G25" s="18"/>
    </row>
    <row r="26" spans="1:7" x14ac:dyDescent="0.2">
      <c r="A26" s="63">
        <v>2019</v>
      </c>
      <c r="B26" s="63" t="s">
        <v>399</v>
      </c>
      <c r="C26" s="64" t="s">
        <v>400</v>
      </c>
      <c r="D26" s="45"/>
      <c r="E26" s="45">
        <f t="shared" si="0"/>
        <v>0</v>
      </c>
      <c r="F26" s="45">
        <v>60.65</v>
      </c>
      <c r="G26" s="18" t="s">
        <v>503</v>
      </c>
    </row>
    <row r="27" spans="1:7" x14ac:dyDescent="0.2">
      <c r="A27" s="63">
        <v>2019</v>
      </c>
      <c r="B27" s="63" t="s">
        <v>397</v>
      </c>
      <c r="C27" s="64" t="s">
        <v>374</v>
      </c>
      <c r="D27" s="45">
        <v>-60.65</v>
      </c>
      <c r="E27" s="45">
        <f t="shared" si="0"/>
        <v>-60.65</v>
      </c>
      <c r="F27" s="45"/>
      <c r="G27" s="18"/>
    </row>
    <row r="28" spans="1:7" x14ac:dyDescent="0.2">
      <c r="A28" s="63">
        <v>2019</v>
      </c>
      <c r="B28" s="63" t="s">
        <v>397</v>
      </c>
      <c r="C28" s="64" t="s">
        <v>398</v>
      </c>
      <c r="D28" s="45"/>
      <c r="E28" s="45">
        <f t="shared" si="0"/>
        <v>0</v>
      </c>
      <c r="F28" s="45">
        <v>583.76</v>
      </c>
      <c r="G28" s="18" t="s">
        <v>503</v>
      </c>
    </row>
    <row r="29" spans="1:7" x14ac:dyDescent="0.2">
      <c r="A29" s="63">
        <v>2019</v>
      </c>
      <c r="B29" s="63" t="s">
        <v>397</v>
      </c>
      <c r="C29" s="64" t="s">
        <v>371</v>
      </c>
      <c r="D29" s="45">
        <v>-618.48</v>
      </c>
      <c r="E29" s="45">
        <f t="shared" si="0"/>
        <v>-583.76</v>
      </c>
      <c r="F29" s="45"/>
      <c r="G29" s="18"/>
    </row>
    <row r="30" spans="1:7" x14ac:dyDescent="0.2">
      <c r="A30" s="63">
        <v>2018</v>
      </c>
      <c r="B30" s="63" t="s">
        <v>393</v>
      </c>
      <c r="C30" s="64" t="s">
        <v>374</v>
      </c>
      <c r="D30" s="45">
        <v>-403.77</v>
      </c>
      <c r="E30" s="45">
        <f t="shared" si="0"/>
        <v>34.720000000000084</v>
      </c>
      <c r="F30" s="45"/>
      <c r="G30" s="18"/>
    </row>
    <row r="31" spans="1:7" x14ac:dyDescent="0.2">
      <c r="A31" s="63">
        <v>2018</v>
      </c>
      <c r="B31" s="63" t="s">
        <v>393</v>
      </c>
      <c r="C31" s="64" t="s">
        <v>371</v>
      </c>
      <c r="D31" s="45">
        <v>389.2</v>
      </c>
      <c r="E31" s="45">
        <f t="shared" si="0"/>
        <v>438.49000000000007</v>
      </c>
      <c r="F31" s="45"/>
      <c r="G31" s="18"/>
    </row>
    <row r="32" spans="1:7" x14ac:dyDescent="0.2">
      <c r="A32" s="63">
        <v>2018</v>
      </c>
      <c r="B32" s="63" t="s">
        <v>391</v>
      </c>
      <c r="C32" s="64" t="s">
        <v>372</v>
      </c>
      <c r="D32" s="45">
        <f>0.31-205.14</f>
        <v>-204.82999999999998</v>
      </c>
      <c r="E32" s="45">
        <f t="shared" si="0"/>
        <v>49.290000000000077</v>
      </c>
      <c r="F32" s="45"/>
      <c r="G32" s="18"/>
    </row>
    <row r="33" spans="1:7" x14ac:dyDescent="0.2">
      <c r="A33" s="63">
        <v>2018</v>
      </c>
      <c r="B33" s="63" t="s">
        <v>391</v>
      </c>
      <c r="C33" s="64" t="s">
        <v>371</v>
      </c>
      <c r="D33" s="45">
        <v>54.7</v>
      </c>
      <c r="E33" s="45">
        <f t="shared" si="0"/>
        <v>254.12000000000006</v>
      </c>
      <c r="F33" s="45"/>
      <c r="G33" s="18"/>
    </row>
    <row r="34" spans="1:7" x14ac:dyDescent="0.2">
      <c r="A34" s="63">
        <v>2018</v>
      </c>
      <c r="B34" s="63" t="s">
        <v>387</v>
      </c>
      <c r="C34" s="64" t="s">
        <v>374</v>
      </c>
      <c r="D34" s="45">
        <v>-83.69</v>
      </c>
      <c r="E34" s="45">
        <f t="shared" si="0"/>
        <v>199.42000000000007</v>
      </c>
      <c r="F34" s="45"/>
      <c r="G34" s="18"/>
    </row>
    <row r="35" spans="1:7" x14ac:dyDescent="0.2">
      <c r="A35" s="63">
        <v>2018</v>
      </c>
      <c r="B35" s="63" t="s">
        <v>387</v>
      </c>
      <c r="C35" s="64" t="s">
        <v>371</v>
      </c>
      <c r="D35" s="45">
        <f>1.82-49.77</f>
        <v>-47.95</v>
      </c>
      <c r="E35" s="45">
        <f t="shared" si="0"/>
        <v>283.11000000000007</v>
      </c>
      <c r="F35" s="45"/>
      <c r="G35" s="18"/>
    </row>
    <row r="36" spans="1:7" x14ac:dyDescent="0.2">
      <c r="A36" s="63">
        <v>2018</v>
      </c>
      <c r="B36" s="63" t="s">
        <v>382</v>
      </c>
      <c r="C36" s="64" t="s">
        <v>372</v>
      </c>
      <c r="D36" s="45">
        <v>88.18</v>
      </c>
      <c r="E36" s="45">
        <f t="shared" si="0"/>
        <v>331.06000000000006</v>
      </c>
      <c r="F36" s="45"/>
      <c r="G36" s="18"/>
    </row>
    <row r="37" spans="1:7" x14ac:dyDescent="0.2">
      <c r="A37" s="63">
        <v>2018</v>
      </c>
      <c r="B37" s="63" t="s">
        <v>382</v>
      </c>
      <c r="C37" s="64" t="s">
        <v>371</v>
      </c>
      <c r="D37" s="45">
        <v>-91.14</v>
      </c>
      <c r="E37" s="45">
        <f t="shared" si="0"/>
        <v>242.88000000000005</v>
      </c>
      <c r="F37" s="45"/>
      <c r="G37" s="18"/>
    </row>
    <row r="38" spans="1:7" x14ac:dyDescent="0.2">
      <c r="A38" s="63">
        <v>2018</v>
      </c>
      <c r="B38" s="63" t="s">
        <v>377</v>
      </c>
      <c r="C38" s="64" t="s">
        <v>374</v>
      </c>
      <c r="D38" s="45">
        <v>33.75</v>
      </c>
      <c r="E38" s="45">
        <f t="shared" si="0"/>
        <v>334.02000000000004</v>
      </c>
      <c r="F38" s="45"/>
      <c r="G38" s="18"/>
    </row>
    <row r="39" spans="1:7" x14ac:dyDescent="0.2">
      <c r="A39" s="63">
        <v>2018</v>
      </c>
      <c r="B39" s="63" t="s">
        <v>377</v>
      </c>
      <c r="C39" s="64" t="s">
        <v>371</v>
      </c>
      <c r="D39" s="45">
        <v>180.65</v>
      </c>
      <c r="E39" s="45">
        <f t="shared" si="0"/>
        <v>300.27000000000004</v>
      </c>
      <c r="F39" s="45"/>
      <c r="G39" s="18"/>
    </row>
    <row r="40" spans="1:7" x14ac:dyDescent="0.2">
      <c r="A40" s="62">
        <v>2018</v>
      </c>
      <c r="B40" s="63" t="s">
        <v>373</v>
      </c>
      <c r="C40" s="64" t="s">
        <v>374</v>
      </c>
      <c r="D40" s="45">
        <v>86.2</v>
      </c>
      <c r="E40" s="45">
        <f t="shared" si="0"/>
        <v>119.62000000000002</v>
      </c>
      <c r="F40" s="45"/>
      <c r="G40" s="65"/>
    </row>
    <row r="41" spans="1:7" x14ac:dyDescent="0.2">
      <c r="A41" s="62">
        <v>2018</v>
      </c>
      <c r="B41" s="63" t="s">
        <v>373</v>
      </c>
      <c r="C41" s="64" t="s">
        <v>371</v>
      </c>
      <c r="D41" s="45">
        <v>16.7</v>
      </c>
      <c r="E41" s="45">
        <f t="shared" si="0"/>
        <v>33.420000000000016</v>
      </c>
      <c r="F41" s="45"/>
      <c r="G41" s="18"/>
    </row>
    <row r="42" spans="1:7" x14ac:dyDescent="0.2">
      <c r="A42" s="62">
        <v>2018</v>
      </c>
      <c r="B42" s="63" t="s">
        <v>370</v>
      </c>
      <c r="C42" s="64" t="s">
        <v>372</v>
      </c>
      <c r="D42" s="45">
        <v>-120.74</v>
      </c>
      <c r="E42" s="45">
        <f t="shared" si="0"/>
        <v>16.720000000000013</v>
      </c>
      <c r="F42" s="45"/>
      <c r="G42" s="18"/>
    </row>
    <row r="43" spans="1:7" x14ac:dyDescent="0.2">
      <c r="A43" s="62">
        <v>2018</v>
      </c>
      <c r="B43" s="62" t="s">
        <v>370</v>
      </c>
      <c r="C43" s="64" t="s">
        <v>371</v>
      </c>
      <c r="D43" s="45">
        <v>-45.32</v>
      </c>
      <c r="E43" s="45">
        <f t="shared" si="0"/>
        <v>137.46</v>
      </c>
      <c r="F43" s="45"/>
      <c r="G43" s="18"/>
    </row>
    <row r="44" spans="1:7" x14ac:dyDescent="0.2">
      <c r="A44" s="62">
        <v>2018</v>
      </c>
      <c r="B44" s="62" t="s">
        <v>368</v>
      </c>
      <c r="C44" s="32" t="s">
        <v>369</v>
      </c>
      <c r="D44" s="45">
        <v>182.78</v>
      </c>
      <c r="E44" s="45">
        <f t="shared" ref="E44" si="1">E45+D44+F44</f>
        <v>182.78</v>
      </c>
      <c r="F44" s="45"/>
      <c r="G44" s="18"/>
    </row>
    <row r="45" spans="1:7" x14ac:dyDescent="0.2">
      <c r="A45" s="66">
        <v>2018</v>
      </c>
      <c r="B45" s="66" t="s">
        <v>422</v>
      </c>
      <c r="C45" s="17" t="s">
        <v>500</v>
      </c>
      <c r="D45" s="45"/>
      <c r="E45" s="45">
        <v>0</v>
      </c>
      <c r="F45" s="45"/>
      <c r="G45" s="18"/>
    </row>
  </sheetData>
  <autoFilter ref="A1:G45"/>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5"/>
  <sheetViews>
    <sheetView tabSelected="1" workbookViewId="0">
      <pane ySplit="2" topLeftCell="A3" activePane="bottomLeft" state="frozen"/>
      <selection pane="bottomLeft" activeCell="F3" sqref="F3"/>
    </sheetView>
  </sheetViews>
  <sheetFormatPr defaultRowHeight="12.75" x14ac:dyDescent="0.2"/>
  <cols>
    <col min="1" max="1" width="10.140625" style="20" bestFit="1" customWidth="1"/>
    <col min="2" max="2" width="10.42578125" style="46" bestFit="1" customWidth="1"/>
    <col min="3" max="3" width="15.5703125" style="16" bestFit="1" customWidth="1"/>
    <col min="4" max="4" width="8.5703125" style="16" bestFit="1" customWidth="1"/>
    <col min="5" max="5" width="9" style="53" bestFit="1" customWidth="1"/>
    <col min="6" max="6" width="11.42578125" style="29" bestFit="1" customWidth="1"/>
    <col min="7" max="7" width="10.28515625" style="26" bestFit="1" customWidth="1"/>
    <col min="8" max="8" width="12" style="26" bestFit="1" customWidth="1"/>
    <col min="9" max="9" width="10.42578125" style="26" bestFit="1" customWidth="1"/>
    <col min="10" max="10" width="11.5703125" style="24" bestFit="1" customWidth="1"/>
    <col min="11" max="11" width="28.28515625" style="33" bestFit="1" customWidth="1"/>
    <col min="12" max="12" width="7.42578125" style="24" bestFit="1" customWidth="1"/>
    <col min="13" max="13" width="10.5703125" style="24" bestFit="1" customWidth="1"/>
    <col min="14" max="14" width="7.42578125" style="24" bestFit="1" customWidth="1"/>
    <col min="15" max="16384" width="9.140625" style="4"/>
  </cols>
  <sheetData>
    <row r="1" spans="1:14" ht="51" x14ac:dyDescent="0.2">
      <c r="A1" s="36" t="s">
        <v>0</v>
      </c>
      <c r="B1" s="43" t="s">
        <v>946</v>
      </c>
      <c r="C1" s="38" t="s">
        <v>5</v>
      </c>
      <c r="D1" s="39" t="s">
        <v>947</v>
      </c>
      <c r="E1" s="49" t="s">
        <v>458</v>
      </c>
      <c r="F1" s="40" t="s">
        <v>945</v>
      </c>
      <c r="G1" s="37" t="s">
        <v>453</v>
      </c>
      <c r="H1" s="41" t="s">
        <v>439</v>
      </c>
      <c r="I1" s="41" t="s">
        <v>462</v>
      </c>
      <c r="J1" s="42" t="s">
        <v>366</v>
      </c>
      <c r="K1" s="38" t="s">
        <v>2</v>
      </c>
      <c r="L1" s="42" t="s">
        <v>0</v>
      </c>
      <c r="M1" s="42" t="s">
        <v>365</v>
      </c>
      <c r="N1" s="42" t="s">
        <v>364</v>
      </c>
    </row>
    <row r="2" spans="1:14" x14ac:dyDescent="0.2">
      <c r="A2" s="34" t="s">
        <v>383</v>
      </c>
      <c r="B2" s="44" t="s">
        <v>378</v>
      </c>
      <c r="C2" s="35" t="s">
        <v>379</v>
      </c>
      <c r="D2" s="35" t="s">
        <v>380</v>
      </c>
      <c r="E2" s="54">
        <v>0</v>
      </c>
      <c r="F2" s="74">
        <f>SUM(E2:E13)</f>
        <v>500</v>
      </c>
      <c r="G2" s="18"/>
      <c r="H2" s="18"/>
      <c r="I2" s="18"/>
      <c r="J2" s="22"/>
      <c r="K2" s="70"/>
      <c r="L2" s="21"/>
      <c r="M2" s="22"/>
      <c r="N2" s="22"/>
    </row>
    <row r="3" spans="1:14" x14ac:dyDescent="0.2">
      <c r="A3" s="19">
        <v>44135</v>
      </c>
      <c r="B3" s="45">
        <v>21.38</v>
      </c>
      <c r="C3" s="59" t="s">
        <v>954</v>
      </c>
      <c r="D3" s="31" t="s">
        <v>400</v>
      </c>
      <c r="E3" s="54">
        <v>101</v>
      </c>
      <c r="F3" s="58"/>
      <c r="G3" s="47">
        <f t="shared" ref="G3" si="0">G4+B3</f>
        <v>1972.4999999999966</v>
      </c>
      <c r="H3" s="30">
        <f t="shared" ref="H3" si="1">F3-G3</f>
        <v>-1972.4999999999966</v>
      </c>
      <c r="I3" s="17" t="s">
        <v>464</v>
      </c>
      <c r="J3" s="23" t="str">
        <f t="shared" ref="J3" si="2">TEXT(A3,"dddd")</f>
        <v>Saturday</v>
      </c>
      <c r="K3" s="17"/>
      <c r="L3" s="23">
        <f t="shared" ref="L3" si="3">DAY(A3)</f>
        <v>31</v>
      </c>
      <c r="M3" s="23" t="str">
        <f t="shared" ref="M3" si="4">TEXT(A3,"mmmm")</f>
        <v>October</v>
      </c>
      <c r="N3" s="23">
        <f t="shared" ref="N3" si="5">YEAR(A3)</f>
        <v>2020</v>
      </c>
    </row>
    <row r="4" spans="1:14" x14ac:dyDescent="0.2">
      <c r="A4" s="19">
        <v>44134</v>
      </c>
      <c r="B4" s="45">
        <v>25</v>
      </c>
      <c r="C4" s="59" t="s">
        <v>952</v>
      </c>
      <c r="D4" s="31" t="s">
        <v>485</v>
      </c>
      <c r="E4" s="68" t="s">
        <v>509</v>
      </c>
      <c r="F4" s="58">
        <v>2032</v>
      </c>
      <c r="G4" s="47">
        <f t="shared" ref="G4" si="6">G5+B4</f>
        <v>1951.1199999999965</v>
      </c>
      <c r="H4" s="30">
        <f t="shared" ref="H4" si="7">F4-G4</f>
        <v>80.88000000000352</v>
      </c>
      <c r="I4" s="17" t="s">
        <v>466</v>
      </c>
      <c r="J4" s="23" t="str">
        <f t="shared" ref="J4" si="8">TEXT(A4,"dddd")</f>
        <v>Friday</v>
      </c>
      <c r="K4" s="67" t="s">
        <v>445</v>
      </c>
      <c r="L4" s="23">
        <f t="shared" ref="L4" si="9">DAY(A4)</f>
        <v>30</v>
      </c>
      <c r="M4" s="23" t="str">
        <f t="shared" ref="M4" si="10">TEXT(A4,"mmmm")</f>
        <v>October</v>
      </c>
      <c r="N4" s="23">
        <f t="shared" ref="N4" si="11">YEAR(A4)</f>
        <v>2020</v>
      </c>
    </row>
    <row r="5" spans="1:14" x14ac:dyDescent="0.2">
      <c r="A5" s="19">
        <v>44134</v>
      </c>
      <c r="B5" s="45">
        <v>-399.99</v>
      </c>
      <c r="C5" s="59" t="s">
        <v>445</v>
      </c>
      <c r="D5" s="31" t="s">
        <v>450</v>
      </c>
      <c r="E5" s="54">
        <v>98</v>
      </c>
      <c r="F5" s="58">
        <v>2032</v>
      </c>
      <c r="G5" s="47">
        <f>G7+B5</f>
        <v>1926.1199999999965</v>
      </c>
      <c r="H5" s="30">
        <f t="shared" ref="H5:H7" si="12">F5-G5</f>
        <v>105.88000000000352</v>
      </c>
      <c r="I5" s="17" t="s">
        <v>677</v>
      </c>
      <c r="J5" s="23" t="str">
        <f t="shared" ref="J5:J7" si="13">TEXT(A5,"dddd")</f>
        <v>Friday</v>
      </c>
      <c r="K5" s="17"/>
      <c r="L5" s="23">
        <f t="shared" ref="L5:L7" si="14">DAY(A5)</f>
        <v>30</v>
      </c>
      <c r="M5" s="23" t="str">
        <f t="shared" ref="M5:M7" si="15">TEXT(A5,"mmmm")</f>
        <v>October</v>
      </c>
      <c r="N5" s="23">
        <f t="shared" ref="N5:N7" si="16">YEAR(A5)</f>
        <v>2020</v>
      </c>
    </row>
    <row r="6" spans="1:14" x14ac:dyDescent="0.2">
      <c r="A6" s="19">
        <v>44134</v>
      </c>
      <c r="B6" s="45">
        <v>25</v>
      </c>
      <c r="C6" s="59" t="s">
        <v>952</v>
      </c>
      <c r="D6" s="31" t="s">
        <v>443</v>
      </c>
      <c r="E6" s="68" t="s">
        <v>509</v>
      </c>
      <c r="F6" s="58">
        <v>2032</v>
      </c>
      <c r="G6" s="47">
        <f t="shared" ref="G6" si="17">G7+B6</f>
        <v>2351.1099999999965</v>
      </c>
      <c r="H6" s="30">
        <f t="shared" si="12"/>
        <v>-319.10999999999649</v>
      </c>
      <c r="I6" s="17" t="s">
        <v>466</v>
      </c>
      <c r="J6" s="23" t="str">
        <f t="shared" si="13"/>
        <v>Friday</v>
      </c>
      <c r="K6" s="17" t="s">
        <v>954</v>
      </c>
      <c r="L6" s="23">
        <f t="shared" si="14"/>
        <v>30</v>
      </c>
      <c r="M6" s="23" t="str">
        <f t="shared" si="15"/>
        <v>October</v>
      </c>
      <c r="N6" s="23">
        <f t="shared" si="16"/>
        <v>2020</v>
      </c>
    </row>
    <row r="7" spans="1:14" x14ac:dyDescent="0.2">
      <c r="A7" s="19">
        <v>44134</v>
      </c>
      <c r="B7" s="45">
        <v>190.58</v>
      </c>
      <c r="C7" s="59" t="s">
        <v>954</v>
      </c>
      <c r="D7" s="31" t="s">
        <v>400</v>
      </c>
      <c r="E7" s="54">
        <v>91</v>
      </c>
      <c r="F7" s="58">
        <v>2032</v>
      </c>
      <c r="G7" s="47">
        <f t="shared" ref="G7" si="18">G8+B7</f>
        <v>2326.1099999999965</v>
      </c>
      <c r="H7" s="30">
        <f t="shared" si="12"/>
        <v>-294.10999999999649</v>
      </c>
      <c r="I7" s="17" t="s">
        <v>464</v>
      </c>
      <c r="J7" s="23" t="str">
        <f t="shared" si="13"/>
        <v>Friday</v>
      </c>
      <c r="K7" s="17"/>
      <c r="L7" s="23">
        <f t="shared" si="14"/>
        <v>30</v>
      </c>
      <c r="M7" s="23" t="str">
        <f t="shared" si="15"/>
        <v>October</v>
      </c>
      <c r="N7" s="23">
        <f t="shared" si="16"/>
        <v>2020</v>
      </c>
    </row>
    <row r="8" spans="1:14" x14ac:dyDescent="0.2">
      <c r="A8" s="19">
        <v>44133</v>
      </c>
      <c r="B8" s="45">
        <v>4.55</v>
      </c>
      <c r="C8" s="59" t="s">
        <v>954</v>
      </c>
      <c r="D8" s="31" t="s">
        <v>443</v>
      </c>
      <c r="E8" s="54">
        <v>55</v>
      </c>
      <c r="F8" s="58">
        <v>2191</v>
      </c>
      <c r="G8" s="47">
        <f t="shared" ref="G8:G9" si="19">G9+B8</f>
        <v>2135.5299999999966</v>
      </c>
      <c r="H8" s="30">
        <f t="shared" ref="H8:H9" si="20">F8-G8</f>
        <v>55.470000000003438</v>
      </c>
      <c r="I8" s="17" t="s">
        <v>464</v>
      </c>
      <c r="J8" s="23" t="str">
        <f t="shared" ref="J8:J9" si="21">TEXT(A8,"dddd")</f>
        <v>Thursday</v>
      </c>
      <c r="K8" s="17"/>
      <c r="L8" s="23">
        <f t="shared" ref="L8:L9" si="22">DAY(A8)</f>
        <v>29</v>
      </c>
      <c r="M8" s="23" t="str">
        <f t="shared" ref="M8:M9" si="23">TEXT(A8,"mmmm")</f>
        <v>October</v>
      </c>
      <c r="N8" s="23">
        <f t="shared" ref="N8:N9" si="24">YEAR(A8)</f>
        <v>2020</v>
      </c>
    </row>
    <row r="9" spans="1:14" x14ac:dyDescent="0.2">
      <c r="A9" s="19">
        <v>44133</v>
      </c>
      <c r="B9" s="45">
        <v>-122</v>
      </c>
      <c r="C9" s="59" t="s">
        <v>954</v>
      </c>
      <c r="D9" s="31" t="s">
        <v>400</v>
      </c>
      <c r="E9" s="54">
        <v>21</v>
      </c>
      <c r="F9" s="58">
        <v>2191</v>
      </c>
      <c r="G9" s="47">
        <f t="shared" si="19"/>
        <v>2130.9799999999964</v>
      </c>
      <c r="H9" s="30">
        <f t="shared" si="20"/>
        <v>60.02000000000362</v>
      </c>
      <c r="I9" s="17" t="s">
        <v>677</v>
      </c>
      <c r="J9" s="23" t="str">
        <f t="shared" si="21"/>
        <v>Thursday</v>
      </c>
      <c r="K9" s="17"/>
      <c r="L9" s="23">
        <f t="shared" si="22"/>
        <v>29</v>
      </c>
      <c r="M9" s="23" t="str">
        <f t="shared" si="23"/>
        <v>October</v>
      </c>
      <c r="N9" s="23">
        <f t="shared" si="24"/>
        <v>2020</v>
      </c>
    </row>
    <row r="10" spans="1:14" x14ac:dyDescent="0.2">
      <c r="A10" s="19">
        <v>44132</v>
      </c>
      <c r="B10" s="45">
        <v>27.94</v>
      </c>
      <c r="C10" s="59" t="s">
        <v>954</v>
      </c>
      <c r="D10" s="31" t="s">
        <v>443</v>
      </c>
      <c r="E10" s="54">
        <v>34</v>
      </c>
      <c r="F10" s="58">
        <v>2308</v>
      </c>
      <c r="G10" s="47">
        <f t="shared" ref="G10" si="25">G11+B10</f>
        <v>2252.9799999999964</v>
      </c>
      <c r="H10" s="30">
        <f t="shared" ref="H10" si="26">F10-G10</f>
        <v>55.02000000000362</v>
      </c>
      <c r="I10" s="17" t="s">
        <v>464</v>
      </c>
      <c r="J10" s="23" t="str">
        <f t="shared" ref="J10" si="27">TEXT(A10,"dddd")</f>
        <v>Wednesday</v>
      </c>
      <c r="K10" s="17"/>
      <c r="L10" s="23">
        <f t="shared" ref="L10" si="28">DAY(A10)</f>
        <v>28</v>
      </c>
      <c r="M10" s="23" t="str">
        <f t="shared" ref="M10" si="29">TEXT(A10,"mmmm")</f>
        <v>October</v>
      </c>
      <c r="N10" s="23">
        <f t="shared" ref="N10" si="30">YEAR(A10)</f>
        <v>2020</v>
      </c>
    </row>
    <row r="11" spans="1:14" x14ac:dyDescent="0.2">
      <c r="A11" s="19">
        <v>44132</v>
      </c>
      <c r="B11" s="45">
        <v>-49.2</v>
      </c>
      <c r="C11" s="59" t="s">
        <v>954</v>
      </c>
      <c r="D11" s="31" t="s">
        <v>400</v>
      </c>
      <c r="E11" s="54">
        <v>50</v>
      </c>
      <c r="F11" s="58">
        <v>2308</v>
      </c>
      <c r="G11" s="47">
        <f t="shared" ref="G11" si="31">G12+B11</f>
        <v>2225.0399999999963</v>
      </c>
      <c r="H11" s="30">
        <f t="shared" ref="H11" si="32">F11-G11</f>
        <v>82.960000000003674</v>
      </c>
      <c r="I11" s="17" t="s">
        <v>464</v>
      </c>
      <c r="J11" s="23" t="str">
        <f t="shared" ref="J11" si="33">TEXT(A11,"dddd")</f>
        <v>Wednesday</v>
      </c>
      <c r="K11" s="17"/>
      <c r="L11" s="23">
        <f t="shared" ref="L11" si="34">DAY(A11)</f>
        <v>28</v>
      </c>
      <c r="M11" s="23" t="str">
        <f t="shared" ref="M11" si="35">TEXT(A11,"mmmm")</f>
        <v>October</v>
      </c>
      <c r="N11" s="23">
        <f t="shared" ref="N11" si="36">YEAR(A11)</f>
        <v>2020</v>
      </c>
    </row>
    <row r="12" spans="1:14" x14ac:dyDescent="0.2">
      <c r="A12" s="19">
        <v>44131</v>
      </c>
      <c r="B12" s="45">
        <v>200</v>
      </c>
      <c r="C12" s="59" t="s">
        <v>954</v>
      </c>
      <c r="D12" s="31" t="s">
        <v>400</v>
      </c>
      <c r="E12" s="68" t="s">
        <v>509</v>
      </c>
      <c r="F12" s="28">
        <v>2330</v>
      </c>
      <c r="G12" s="47">
        <f t="shared" ref="G12:G13" si="37">G13+B12</f>
        <v>2274.2399999999961</v>
      </c>
      <c r="H12" s="30">
        <f t="shared" ref="H12:H13" si="38">F12-G12</f>
        <v>55.760000000003856</v>
      </c>
      <c r="I12" s="17" t="s">
        <v>466</v>
      </c>
      <c r="J12" s="23" t="str">
        <f t="shared" ref="J12:J13" si="39">TEXT(A12,"dddd")</f>
        <v>Tuesday</v>
      </c>
      <c r="K12" s="17" t="s">
        <v>1580</v>
      </c>
      <c r="L12" s="23">
        <f t="shared" ref="L12:L13" si="40">DAY(A12)</f>
        <v>27</v>
      </c>
      <c r="M12" s="23" t="str">
        <f t="shared" ref="M12:M13" si="41">TEXT(A12,"mmmm")</f>
        <v>October</v>
      </c>
      <c r="N12" s="23">
        <f t="shared" ref="N12:N13" si="42">YEAR(A12)</f>
        <v>2020</v>
      </c>
    </row>
    <row r="13" spans="1:14" x14ac:dyDescent="0.2">
      <c r="A13" s="19">
        <v>44131</v>
      </c>
      <c r="B13" s="45">
        <v>102.01</v>
      </c>
      <c r="C13" s="59" t="s">
        <v>954</v>
      </c>
      <c r="D13" s="31" t="s">
        <v>400</v>
      </c>
      <c r="E13" s="51">
        <v>50</v>
      </c>
      <c r="F13" s="58">
        <v>1686</v>
      </c>
      <c r="G13" s="47">
        <f t="shared" si="37"/>
        <v>2074.2399999999961</v>
      </c>
      <c r="H13" s="30">
        <f t="shared" si="38"/>
        <v>-388.23999999999614</v>
      </c>
      <c r="I13" s="17" t="s">
        <v>464</v>
      </c>
      <c r="J13" s="23" t="str">
        <f t="shared" si="39"/>
        <v>Tuesday</v>
      </c>
      <c r="K13" s="17"/>
      <c r="L13" s="23">
        <f t="shared" si="40"/>
        <v>27</v>
      </c>
      <c r="M13" s="23" t="str">
        <f t="shared" si="41"/>
        <v>October</v>
      </c>
      <c r="N13" s="23">
        <f t="shared" si="42"/>
        <v>2020</v>
      </c>
    </row>
    <row r="14" spans="1:14" x14ac:dyDescent="0.2">
      <c r="A14" s="19">
        <v>44130</v>
      </c>
      <c r="B14" s="45">
        <v>101.72</v>
      </c>
      <c r="C14" s="59" t="s">
        <v>954</v>
      </c>
      <c r="D14" s="31" t="s">
        <v>400</v>
      </c>
      <c r="E14" s="54">
        <v>46</v>
      </c>
      <c r="F14" s="58">
        <v>2028</v>
      </c>
      <c r="G14" s="47">
        <f t="shared" ref="G14" si="43">G15+B14</f>
        <v>1972.2299999999962</v>
      </c>
      <c r="H14" s="30">
        <f t="shared" ref="H14" si="44">F14-G14</f>
        <v>55.770000000003847</v>
      </c>
      <c r="I14" s="17" t="s">
        <v>464</v>
      </c>
      <c r="J14" s="23" t="str">
        <f t="shared" ref="J14" si="45">TEXT(A14,"dddd")</f>
        <v>Monday</v>
      </c>
      <c r="K14" s="17"/>
      <c r="L14" s="23">
        <f t="shared" ref="L14" si="46">DAY(A14)</f>
        <v>26</v>
      </c>
      <c r="M14" s="23" t="str">
        <f t="shared" ref="M14" si="47">TEXT(A14,"mmmm")</f>
        <v>October</v>
      </c>
      <c r="N14" s="23">
        <f t="shared" ref="N14" si="48">YEAR(A14)</f>
        <v>2020</v>
      </c>
    </row>
    <row r="15" spans="1:14" x14ac:dyDescent="0.2">
      <c r="A15" s="19">
        <v>44129</v>
      </c>
      <c r="B15" s="45">
        <v>-164.47</v>
      </c>
      <c r="C15" s="59" t="s">
        <v>954</v>
      </c>
      <c r="D15" s="31" t="s">
        <v>400</v>
      </c>
      <c r="E15" s="54">
        <v>113</v>
      </c>
      <c r="F15" s="58">
        <v>1926</v>
      </c>
      <c r="G15" s="47">
        <f t="shared" ref="G15" si="49">G16+B15</f>
        <v>1870.5099999999961</v>
      </c>
      <c r="H15" s="30">
        <f t="shared" ref="H15" si="50">F15-G15</f>
        <v>55.490000000003874</v>
      </c>
      <c r="I15" s="17" t="s">
        <v>464</v>
      </c>
      <c r="J15" s="23" t="str">
        <f t="shared" ref="J15" si="51">TEXT(A15,"dddd")</f>
        <v>Sunday</v>
      </c>
      <c r="K15" s="17"/>
      <c r="L15" s="23">
        <f t="shared" ref="L15" si="52">DAY(A15)</f>
        <v>25</v>
      </c>
      <c r="M15" s="23" t="str">
        <f t="shared" ref="M15" si="53">TEXT(A15,"mmmm")</f>
        <v>October</v>
      </c>
      <c r="N15" s="23">
        <f t="shared" ref="N15" si="54">YEAR(A15)</f>
        <v>2020</v>
      </c>
    </row>
    <row r="16" spans="1:14" x14ac:dyDescent="0.2">
      <c r="A16" s="19">
        <v>44128</v>
      </c>
      <c r="B16" s="45">
        <v>353.24</v>
      </c>
      <c r="C16" s="59" t="s">
        <v>954</v>
      </c>
      <c r="D16" s="31" t="s">
        <v>400</v>
      </c>
      <c r="E16" s="54">
        <v>86</v>
      </c>
      <c r="F16" s="58">
        <v>2090</v>
      </c>
      <c r="G16" s="47">
        <f t="shared" ref="G16" si="55">G17+B16</f>
        <v>2034.9799999999962</v>
      </c>
      <c r="H16" s="30">
        <f t="shared" ref="H16" si="56">F16-G16</f>
        <v>55.020000000003847</v>
      </c>
      <c r="I16" s="17" t="s">
        <v>464</v>
      </c>
      <c r="J16" s="23" t="str">
        <f t="shared" ref="J16" si="57">TEXT(A16,"dddd")</f>
        <v>Saturday</v>
      </c>
      <c r="K16" s="17"/>
      <c r="L16" s="23">
        <f t="shared" ref="L16" si="58">DAY(A16)</f>
        <v>24</v>
      </c>
      <c r="M16" s="23" t="str">
        <f t="shared" ref="M16" si="59">TEXT(A16,"mmmm")</f>
        <v>October</v>
      </c>
      <c r="N16" s="23">
        <f t="shared" ref="N16" si="60">YEAR(A16)</f>
        <v>2020</v>
      </c>
    </row>
    <row r="17" spans="1:14" x14ac:dyDescent="0.2">
      <c r="A17" s="19">
        <v>44127</v>
      </c>
      <c r="B17" s="45">
        <v>104.65</v>
      </c>
      <c r="C17" s="59" t="s">
        <v>954</v>
      </c>
      <c r="D17" s="31" t="s">
        <v>400</v>
      </c>
      <c r="E17" s="54">
        <v>136</v>
      </c>
      <c r="F17" s="58">
        <v>1737</v>
      </c>
      <c r="G17" s="47">
        <f t="shared" ref="G17" si="61">G18+B17</f>
        <v>1681.7399999999961</v>
      </c>
      <c r="H17" s="30">
        <f t="shared" ref="H17" si="62">F17-G17</f>
        <v>55.260000000003856</v>
      </c>
      <c r="I17" s="17" t="s">
        <v>464</v>
      </c>
      <c r="J17" s="23" t="str">
        <f t="shared" ref="J17" si="63">TEXT(A17,"dddd")</f>
        <v>Friday</v>
      </c>
      <c r="K17" s="17"/>
      <c r="L17" s="23">
        <f t="shared" ref="L17" si="64">DAY(A17)</f>
        <v>23</v>
      </c>
      <c r="M17" s="23" t="str">
        <f t="shared" ref="M17" si="65">TEXT(A17,"mmmm")</f>
        <v>October</v>
      </c>
      <c r="N17" s="23">
        <f t="shared" ref="N17" si="66">YEAR(A17)</f>
        <v>2020</v>
      </c>
    </row>
    <row r="18" spans="1:14" x14ac:dyDescent="0.2">
      <c r="A18" s="19">
        <v>44126</v>
      </c>
      <c r="B18" s="45">
        <v>75.52</v>
      </c>
      <c r="C18" s="59" t="s">
        <v>954</v>
      </c>
      <c r="D18" s="31" t="s">
        <v>443</v>
      </c>
      <c r="E18" s="54">
        <v>61</v>
      </c>
      <c r="F18" s="58">
        <v>1632</v>
      </c>
      <c r="G18" s="47">
        <f t="shared" ref="G18:G19" si="67">G19+B18</f>
        <v>1577.0899999999961</v>
      </c>
      <c r="H18" s="30">
        <f t="shared" ref="H18:H19" si="68">F18-G18</f>
        <v>54.910000000003947</v>
      </c>
      <c r="I18" s="17" t="s">
        <v>464</v>
      </c>
      <c r="J18" s="23" t="str">
        <f t="shared" ref="J18:J19" si="69">TEXT(A18,"dddd")</f>
        <v>Thursday</v>
      </c>
      <c r="K18" s="17"/>
      <c r="L18" s="23">
        <f t="shared" ref="L18:L19" si="70">DAY(A18)</f>
        <v>22</v>
      </c>
      <c r="M18" s="23" t="str">
        <f t="shared" ref="M18:M19" si="71">TEXT(A18,"mmmm")</f>
        <v>October</v>
      </c>
      <c r="N18" s="23">
        <f t="shared" ref="N18:N19" si="72">YEAR(A18)</f>
        <v>2020</v>
      </c>
    </row>
    <row r="19" spans="1:14" x14ac:dyDescent="0.2">
      <c r="A19" s="19">
        <v>44126</v>
      </c>
      <c r="B19" s="45">
        <v>58.36</v>
      </c>
      <c r="C19" s="59" t="s">
        <v>954</v>
      </c>
      <c r="D19" s="31" t="s">
        <v>400</v>
      </c>
      <c r="E19" s="54">
        <v>18</v>
      </c>
      <c r="F19" s="58">
        <v>1632</v>
      </c>
      <c r="G19" s="47">
        <f t="shared" si="67"/>
        <v>1501.5699999999961</v>
      </c>
      <c r="H19" s="30">
        <f t="shared" si="68"/>
        <v>130.43000000000393</v>
      </c>
      <c r="I19" s="17" t="s">
        <v>677</v>
      </c>
      <c r="J19" s="23" t="str">
        <f t="shared" si="69"/>
        <v>Thursday</v>
      </c>
      <c r="K19" s="17"/>
      <c r="L19" s="23">
        <f t="shared" si="70"/>
        <v>22</v>
      </c>
      <c r="M19" s="23" t="str">
        <f t="shared" si="71"/>
        <v>October</v>
      </c>
      <c r="N19" s="23">
        <f t="shared" si="72"/>
        <v>2020</v>
      </c>
    </row>
    <row r="20" spans="1:14" x14ac:dyDescent="0.2">
      <c r="A20" s="19">
        <v>44125</v>
      </c>
      <c r="B20" s="45">
        <v>-88.47</v>
      </c>
      <c r="C20" s="59" t="s">
        <v>954</v>
      </c>
      <c r="D20" s="31" t="s">
        <v>443</v>
      </c>
      <c r="E20" s="54">
        <v>15</v>
      </c>
      <c r="F20" s="58">
        <v>1498</v>
      </c>
      <c r="G20" s="47">
        <f t="shared" ref="G20:G21" si="73">G21+B20</f>
        <v>1443.2099999999962</v>
      </c>
      <c r="H20" s="30">
        <f t="shared" ref="H20:H21" si="74">F20-G20</f>
        <v>54.790000000003829</v>
      </c>
      <c r="I20" s="17" t="s">
        <v>464</v>
      </c>
      <c r="J20" s="23" t="str">
        <f t="shared" ref="J20:J21" si="75">TEXT(A20,"dddd")</f>
        <v>Wednesday</v>
      </c>
      <c r="K20" s="17"/>
      <c r="L20" s="23">
        <f t="shared" ref="L20:L21" si="76">DAY(A20)</f>
        <v>21</v>
      </c>
      <c r="M20" s="23" t="str">
        <f t="shared" ref="M20:M21" si="77">TEXT(A20,"mmmm")</f>
        <v>October</v>
      </c>
      <c r="N20" s="23">
        <f t="shared" ref="N20:N21" si="78">YEAR(A20)</f>
        <v>2020</v>
      </c>
    </row>
    <row r="21" spans="1:14" x14ac:dyDescent="0.2">
      <c r="A21" s="19">
        <v>44125</v>
      </c>
      <c r="B21" s="45">
        <v>-200</v>
      </c>
      <c r="C21" s="59" t="s">
        <v>954</v>
      </c>
      <c r="D21" s="31" t="s">
        <v>400</v>
      </c>
      <c r="E21" s="54">
        <v>23</v>
      </c>
      <c r="F21" s="58">
        <v>1498</v>
      </c>
      <c r="G21" s="47">
        <f t="shared" si="73"/>
        <v>1531.6799999999962</v>
      </c>
      <c r="H21" s="30">
        <f t="shared" si="74"/>
        <v>-33.679999999996198</v>
      </c>
      <c r="I21" s="17" t="s">
        <v>677</v>
      </c>
      <c r="J21" s="23" t="str">
        <f t="shared" si="75"/>
        <v>Wednesday</v>
      </c>
      <c r="K21" s="17"/>
      <c r="L21" s="23">
        <f t="shared" si="76"/>
        <v>21</v>
      </c>
      <c r="M21" s="23" t="str">
        <f t="shared" si="77"/>
        <v>October</v>
      </c>
      <c r="N21" s="23">
        <f t="shared" si="78"/>
        <v>2020</v>
      </c>
    </row>
    <row r="22" spans="1:14" x14ac:dyDescent="0.2">
      <c r="A22" s="19">
        <v>44124</v>
      </c>
      <c r="B22" s="45">
        <v>100</v>
      </c>
      <c r="C22" s="59" t="s">
        <v>954</v>
      </c>
      <c r="D22" s="31" t="s">
        <v>400</v>
      </c>
      <c r="E22" s="69" t="s">
        <v>509</v>
      </c>
      <c r="F22" s="28"/>
      <c r="G22" s="47">
        <f t="shared" ref="G22" si="79">G23+B22</f>
        <v>1731.6799999999962</v>
      </c>
      <c r="H22" s="30">
        <f t="shared" ref="H22" si="80">F22-G22</f>
        <v>-1731.6799999999962</v>
      </c>
      <c r="I22" s="17" t="s">
        <v>466</v>
      </c>
      <c r="J22" s="23" t="str">
        <f t="shared" ref="J22" si="81">TEXT(A22,"dddd")</f>
        <v>Tuesday</v>
      </c>
      <c r="K22" s="17" t="s">
        <v>1579</v>
      </c>
      <c r="L22" s="23">
        <f t="shared" ref="L22" si="82">DAY(A22)</f>
        <v>20</v>
      </c>
      <c r="M22" s="23" t="str">
        <f t="shared" ref="M22" si="83">TEXT(A22,"mmmm")</f>
        <v>October</v>
      </c>
      <c r="N22" s="23">
        <f t="shared" ref="N22" si="84">YEAR(A22)</f>
        <v>2020</v>
      </c>
    </row>
    <row r="23" spans="1:14" x14ac:dyDescent="0.2">
      <c r="A23" s="19">
        <v>44123</v>
      </c>
      <c r="B23" s="45">
        <v>-86.83</v>
      </c>
      <c r="C23" s="59" t="s">
        <v>954</v>
      </c>
      <c r="D23" s="31" t="s">
        <v>400</v>
      </c>
      <c r="E23" s="54">
        <v>70</v>
      </c>
      <c r="F23" s="58">
        <v>1686</v>
      </c>
      <c r="G23" s="47">
        <f t="shared" ref="G23" si="85">G24+B23</f>
        <v>1631.6799999999962</v>
      </c>
      <c r="H23" s="30">
        <f t="shared" ref="H23" si="86">F23-G23</f>
        <v>54.320000000003802</v>
      </c>
      <c r="I23" s="17" t="s">
        <v>464</v>
      </c>
      <c r="J23" s="23" t="str">
        <f t="shared" ref="J23" si="87">TEXT(A23,"dddd")</f>
        <v>Monday</v>
      </c>
      <c r="K23" s="17"/>
      <c r="L23" s="23">
        <f t="shared" ref="L23" si="88">DAY(A23)</f>
        <v>19</v>
      </c>
      <c r="M23" s="23" t="str">
        <f t="shared" ref="M23" si="89">TEXT(A23,"mmmm")</f>
        <v>October</v>
      </c>
      <c r="N23" s="23">
        <f t="shared" ref="N23" si="90">YEAR(A23)</f>
        <v>2020</v>
      </c>
    </row>
    <row r="24" spans="1:14" x14ac:dyDescent="0.2">
      <c r="A24" s="19">
        <v>44122</v>
      </c>
      <c r="B24" s="45">
        <v>18.079999999999998</v>
      </c>
      <c r="C24" s="59" t="s">
        <v>954</v>
      </c>
      <c r="D24" s="31" t="s">
        <v>443</v>
      </c>
      <c r="E24" s="54">
        <v>93</v>
      </c>
      <c r="F24" s="58">
        <v>1773</v>
      </c>
      <c r="G24" s="47">
        <f t="shared" ref="G24" si="91">G25+B24</f>
        <v>1718.5099999999961</v>
      </c>
      <c r="H24" s="30">
        <f t="shared" ref="H24" si="92">F24-G24</f>
        <v>54.490000000003874</v>
      </c>
      <c r="I24" s="17" t="s">
        <v>464</v>
      </c>
      <c r="J24" s="23" t="str">
        <f t="shared" ref="J24" si="93">TEXT(A24,"dddd")</f>
        <v>Sunday</v>
      </c>
      <c r="K24" s="17"/>
      <c r="L24" s="23">
        <f t="shared" ref="L24" si="94">DAY(A24)</f>
        <v>18</v>
      </c>
      <c r="M24" s="23" t="str">
        <f t="shared" ref="M24" si="95">TEXT(A24,"mmmm")</f>
        <v>October</v>
      </c>
      <c r="N24" s="23">
        <f t="shared" ref="N24" si="96">YEAR(A24)</f>
        <v>2020</v>
      </c>
    </row>
    <row r="25" spans="1:14" x14ac:dyDescent="0.2">
      <c r="A25" s="19">
        <v>44122</v>
      </c>
      <c r="B25" s="45">
        <v>222.5</v>
      </c>
      <c r="C25" s="59" t="s">
        <v>954</v>
      </c>
      <c r="D25" s="31" t="s">
        <v>400</v>
      </c>
      <c r="E25" s="54">
        <v>40</v>
      </c>
      <c r="F25" s="58">
        <v>1773</v>
      </c>
      <c r="G25" s="47">
        <f t="shared" ref="G25" si="97">G26+B25</f>
        <v>1700.4299999999962</v>
      </c>
      <c r="H25" s="30">
        <f t="shared" ref="H25" si="98">F25-G25</f>
        <v>72.570000000003802</v>
      </c>
      <c r="I25" s="17" t="s">
        <v>677</v>
      </c>
      <c r="J25" s="23" t="str">
        <f t="shared" ref="J25" si="99">TEXT(A25,"dddd")</f>
        <v>Sunday</v>
      </c>
      <c r="K25" s="17"/>
      <c r="L25" s="23">
        <f t="shared" ref="L25" si="100">DAY(A25)</f>
        <v>18</v>
      </c>
      <c r="M25" s="23" t="str">
        <f t="shared" ref="M25" si="101">TEXT(A25,"mmmm")</f>
        <v>October</v>
      </c>
      <c r="N25" s="23">
        <f t="shared" ref="N25" si="102">YEAR(A25)</f>
        <v>2020</v>
      </c>
    </row>
    <row r="26" spans="1:14" x14ac:dyDescent="0.2">
      <c r="A26" s="19">
        <v>44121</v>
      </c>
      <c r="B26" s="45">
        <v>-219.45</v>
      </c>
      <c r="C26" s="59" t="s">
        <v>954</v>
      </c>
      <c r="D26" s="31" t="s">
        <v>443</v>
      </c>
      <c r="E26" s="54">
        <v>76</v>
      </c>
      <c r="F26" s="58">
        <v>1532</v>
      </c>
      <c r="G26" s="47">
        <f t="shared" ref="G26:G27" si="103">G27+B26</f>
        <v>1477.9299999999962</v>
      </c>
      <c r="H26" s="30">
        <f t="shared" ref="H26:H27" si="104">F26-G26</f>
        <v>54.070000000003802</v>
      </c>
      <c r="I26" s="17" t="s">
        <v>464</v>
      </c>
      <c r="J26" s="23" t="str">
        <f t="shared" ref="J26:J27" si="105">TEXT(A26,"dddd")</f>
        <v>Saturday</v>
      </c>
      <c r="K26" s="17"/>
      <c r="L26" s="23">
        <f t="shared" ref="L26:L27" si="106">DAY(A26)</f>
        <v>17</v>
      </c>
      <c r="M26" s="23" t="str">
        <f t="shared" ref="M26:M27" si="107">TEXT(A26,"mmmm")</f>
        <v>October</v>
      </c>
      <c r="N26" s="23">
        <f t="shared" ref="N26:N27" si="108">YEAR(A26)</f>
        <v>2020</v>
      </c>
    </row>
    <row r="27" spans="1:14" x14ac:dyDescent="0.2">
      <c r="A27" s="19">
        <v>44121</v>
      </c>
      <c r="B27" s="45">
        <v>16.329999999999998</v>
      </c>
      <c r="C27" s="59" t="s">
        <v>954</v>
      </c>
      <c r="D27" s="31" t="s">
        <v>400</v>
      </c>
      <c r="E27" s="54">
        <v>47</v>
      </c>
      <c r="F27" s="58">
        <v>1532</v>
      </c>
      <c r="G27" s="47">
        <f t="shared" si="103"/>
        <v>1697.3799999999962</v>
      </c>
      <c r="H27" s="30">
        <f t="shared" si="104"/>
        <v>-165.37999999999624</v>
      </c>
      <c r="I27" s="17" t="s">
        <v>677</v>
      </c>
      <c r="J27" s="23" t="str">
        <f t="shared" si="105"/>
        <v>Saturday</v>
      </c>
      <c r="K27" s="17"/>
      <c r="L27" s="23">
        <f t="shared" si="106"/>
        <v>17</v>
      </c>
      <c r="M27" s="23" t="str">
        <f t="shared" si="107"/>
        <v>October</v>
      </c>
      <c r="N27" s="23">
        <f t="shared" si="108"/>
        <v>2020</v>
      </c>
    </row>
    <row r="28" spans="1:14" x14ac:dyDescent="0.2">
      <c r="A28" s="19">
        <v>44120</v>
      </c>
      <c r="B28" s="45">
        <v>42.36</v>
      </c>
      <c r="C28" s="59" t="s">
        <v>954</v>
      </c>
      <c r="D28" s="31" t="s">
        <v>443</v>
      </c>
      <c r="E28" s="54">
        <v>27</v>
      </c>
      <c r="F28" s="58">
        <v>1735</v>
      </c>
      <c r="G28" s="47">
        <f t="shared" ref="G28:G29" si="109">G29+B28</f>
        <v>1681.0499999999963</v>
      </c>
      <c r="H28" s="30">
        <f t="shared" ref="H28:H29" si="110">F28-G28</f>
        <v>53.950000000003683</v>
      </c>
      <c r="I28" s="17" t="s">
        <v>464</v>
      </c>
      <c r="J28" s="23" t="str">
        <f t="shared" ref="J28:J29" si="111">TEXT(A28,"dddd")</f>
        <v>Friday</v>
      </c>
      <c r="K28" s="17"/>
      <c r="L28" s="23">
        <f t="shared" ref="L28:L29" si="112">DAY(A28)</f>
        <v>16</v>
      </c>
      <c r="M28" s="23" t="str">
        <f t="shared" ref="M28:M29" si="113">TEXT(A28,"mmmm")</f>
        <v>October</v>
      </c>
      <c r="N28" s="23">
        <f t="shared" ref="N28:N29" si="114">YEAR(A28)</f>
        <v>2020</v>
      </c>
    </row>
    <row r="29" spans="1:14" x14ac:dyDescent="0.2">
      <c r="A29" s="19">
        <v>44120</v>
      </c>
      <c r="B29" s="45">
        <v>-300</v>
      </c>
      <c r="C29" s="59" t="s">
        <v>954</v>
      </c>
      <c r="D29" s="31" t="s">
        <v>400</v>
      </c>
      <c r="E29" s="54">
        <v>81</v>
      </c>
      <c r="F29" s="58">
        <v>1735</v>
      </c>
      <c r="G29" s="47">
        <f t="shared" si="109"/>
        <v>1638.6899999999964</v>
      </c>
      <c r="H29" s="30">
        <f t="shared" si="110"/>
        <v>96.310000000003583</v>
      </c>
      <c r="I29" s="17" t="s">
        <v>677</v>
      </c>
      <c r="J29" s="23" t="str">
        <f t="shared" si="111"/>
        <v>Friday</v>
      </c>
      <c r="K29" s="17"/>
      <c r="L29" s="23">
        <f t="shared" si="112"/>
        <v>16</v>
      </c>
      <c r="M29" s="23" t="str">
        <f t="shared" si="113"/>
        <v>October</v>
      </c>
      <c r="N29" s="23">
        <f t="shared" si="114"/>
        <v>2020</v>
      </c>
    </row>
    <row r="30" spans="1:14" x14ac:dyDescent="0.2">
      <c r="A30" s="19">
        <v>44119</v>
      </c>
      <c r="B30" s="45">
        <v>25</v>
      </c>
      <c r="C30" s="59" t="s">
        <v>952</v>
      </c>
      <c r="D30" s="31" t="s">
        <v>450</v>
      </c>
      <c r="E30" s="68" t="s">
        <v>509</v>
      </c>
      <c r="F30" s="58">
        <v>1993</v>
      </c>
      <c r="G30" s="47">
        <f t="shared" ref="G30:G32" si="115">G31+B30</f>
        <v>1938.6899999999964</v>
      </c>
      <c r="H30" s="30">
        <f t="shared" ref="H30:H32" si="116">F30-G30</f>
        <v>54.310000000003583</v>
      </c>
      <c r="I30" s="17" t="s">
        <v>466</v>
      </c>
      <c r="J30" s="23" t="str">
        <f t="shared" ref="J30:J32" si="117">TEXT(A30,"dddd")</f>
        <v>Thursday</v>
      </c>
      <c r="K30" s="17" t="s">
        <v>954</v>
      </c>
      <c r="L30" s="23">
        <f t="shared" ref="L30:L32" si="118">DAY(A30)</f>
        <v>15</v>
      </c>
      <c r="M30" s="23" t="str">
        <f t="shared" ref="M30:M32" si="119">TEXT(A30,"mmmm")</f>
        <v>October</v>
      </c>
      <c r="N30" s="23">
        <f t="shared" ref="N30:N32" si="120">YEAR(A30)</f>
        <v>2020</v>
      </c>
    </row>
    <row r="31" spans="1:14" x14ac:dyDescent="0.2">
      <c r="A31" s="19">
        <v>44119</v>
      </c>
      <c r="B31" s="45">
        <v>120.24</v>
      </c>
      <c r="C31" s="59" t="s">
        <v>954</v>
      </c>
      <c r="D31" s="31" t="s">
        <v>443</v>
      </c>
      <c r="E31" s="54">
        <v>68</v>
      </c>
      <c r="F31" s="58">
        <v>1993</v>
      </c>
      <c r="G31" s="47">
        <f t="shared" si="115"/>
        <v>1913.6899999999964</v>
      </c>
      <c r="H31" s="30">
        <f t="shared" si="116"/>
        <v>79.310000000003583</v>
      </c>
      <c r="I31" s="17" t="s">
        <v>464</v>
      </c>
      <c r="J31" s="23" t="str">
        <f t="shared" si="117"/>
        <v>Thursday</v>
      </c>
      <c r="K31" s="17"/>
      <c r="L31" s="23">
        <f t="shared" si="118"/>
        <v>15</v>
      </c>
      <c r="M31" s="23" t="str">
        <f t="shared" si="119"/>
        <v>October</v>
      </c>
      <c r="N31" s="23">
        <f t="shared" si="120"/>
        <v>2020</v>
      </c>
    </row>
    <row r="32" spans="1:14" x14ac:dyDescent="0.2">
      <c r="A32" s="19">
        <v>44119</v>
      </c>
      <c r="B32" s="45">
        <v>148.27000000000001</v>
      </c>
      <c r="C32" s="59" t="s">
        <v>954</v>
      </c>
      <c r="D32" s="31" t="s">
        <v>400</v>
      </c>
      <c r="E32" s="54">
        <v>33</v>
      </c>
      <c r="F32" s="58">
        <v>1993</v>
      </c>
      <c r="G32" s="47">
        <f t="shared" si="115"/>
        <v>1793.4499999999964</v>
      </c>
      <c r="H32" s="30">
        <f t="shared" si="116"/>
        <v>199.55000000000359</v>
      </c>
      <c r="I32" s="17" t="s">
        <v>677</v>
      </c>
      <c r="J32" s="23" t="str">
        <f t="shared" si="117"/>
        <v>Thursday</v>
      </c>
      <c r="K32" s="17"/>
      <c r="L32" s="23">
        <f t="shared" si="118"/>
        <v>15</v>
      </c>
      <c r="M32" s="23" t="str">
        <f t="shared" si="119"/>
        <v>October</v>
      </c>
      <c r="N32" s="23">
        <f t="shared" si="120"/>
        <v>2020</v>
      </c>
    </row>
    <row r="33" spans="1:14" x14ac:dyDescent="0.2">
      <c r="A33" s="19">
        <v>44118</v>
      </c>
      <c r="B33" s="45">
        <v>-109.45</v>
      </c>
      <c r="C33" s="59" t="s">
        <v>954</v>
      </c>
      <c r="D33" s="31" t="s">
        <v>450</v>
      </c>
      <c r="E33" s="54">
        <v>16</v>
      </c>
      <c r="F33" s="58">
        <v>1699</v>
      </c>
      <c r="G33" s="47">
        <f t="shared" ref="G33:G34" si="121">G34+B33</f>
        <v>1645.1799999999964</v>
      </c>
      <c r="H33" s="30">
        <f t="shared" ref="H33:H34" si="122">F33-G33</f>
        <v>53.820000000003574</v>
      </c>
      <c r="I33" s="17" t="s">
        <v>464</v>
      </c>
      <c r="J33" s="23" t="str">
        <f t="shared" ref="J33:J34" si="123">TEXT(A33,"dddd")</f>
        <v>Wednesday</v>
      </c>
      <c r="K33" s="17"/>
      <c r="L33" s="23">
        <f t="shared" ref="L33:L34" si="124">DAY(A33)</f>
        <v>14</v>
      </c>
      <c r="M33" s="23" t="str">
        <f t="shared" ref="M33:M34" si="125">TEXT(A33,"mmmm")</f>
        <v>October</v>
      </c>
      <c r="N33" s="23">
        <f t="shared" ref="N33:N34" si="126">YEAR(A33)</f>
        <v>2020</v>
      </c>
    </row>
    <row r="34" spans="1:14" x14ac:dyDescent="0.2">
      <c r="A34" s="19">
        <v>44118</v>
      </c>
      <c r="B34" s="45">
        <v>-246</v>
      </c>
      <c r="C34" s="59" t="s">
        <v>954</v>
      </c>
      <c r="D34" s="31" t="s">
        <v>443</v>
      </c>
      <c r="E34" s="54">
        <v>74</v>
      </c>
      <c r="F34" s="58">
        <v>1699</v>
      </c>
      <c r="G34" s="47">
        <f t="shared" si="121"/>
        <v>1754.6299999999965</v>
      </c>
      <c r="H34" s="30">
        <f t="shared" si="122"/>
        <v>-55.629999999996471</v>
      </c>
      <c r="I34" s="17" t="s">
        <v>677</v>
      </c>
      <c r="J34" s="23" t="str">
        <f t="shared" si="123"/>
        <v>Wednesday</v>
      </c>
      <c r="K34" s="17"/>
      <c r="L34" s="23">
        <f t="shared" si="124"/>
        <v>14</v>
      </c>
      <c r="M34" s="23" t="str">
        <f t="shared" si="125"/>
        <v>October</v>
      </c>
      <c r="N34" s="23">
        <f t="shared" si="126"/>
        <v>2020</v>
      </c>
    </row>
    <row r="35" spans="1:14" x14ac:dyDescent="0.2">
      <c r="A35" s="19">
        <v>44118</v>
      </c>
      <c r="B35" s="45">
        <v>-1000</v>
      </c>
      <c r="C35" s="59" t="s">
        <v>454</v>
      </c>
      <c r="D35" s="31" t="s">
        <v>400</v>
      </c>
      <c r="E35" s="68" t="s">
        <v>509</v>
      </c>
      <c r="F35" s="28">
        <v>2054</v>
      </c>
      <c r="G35" s="47">
        <f t="shared" ref="G35" si="127">G36+B35</f>
        <v>2000.6299999999965</v>
      </c>
      <c r="H35" s="30">
        <f t="shared" ref="H35" si="128">F35-G35</f>
        <v>53.370000000003529</v>
      </c>
      <c r="I35" s="17" t="s">
        <v>466</v>
      </c>
      <c r="J35" s="23" t="str">
        <f t="shared" ref="J35" si="129">TEXT(A35,"dddd")</f>
        <v>Wednesday</v>
      </c>
      <c r="K35" s="17" t="s">
        <v>455</v>
      </c>
      <c r="L35" s="23">
        <f t="shared" ref="L35" si="130">DAY(A35)</f>
        <v>14</v>
      </c>
      <c r="M35" s="23" t="str">
        <f t="shared" ref="M35" si="131">TEXT(A35,"mmmm")</f>
        <v>October</v>
      </c>
      <c r="N35" s="23">
        <f t="shared" ref="N35" si="132">YEAR(A35)</f>
        <v>2020</v>
      </c>
    </row>
    <row r="36" spans="1:14" x14ac:dyDescent="0.2">
      <c r="A36" s="19">
        <v>44117</v>
      </c>
      <c r="B36" s="45">
        <v>225</v>
      </c>
      <c r="C36" s="59" t="s">
        <v>954</v>
      </c>
      <c r="D36" s="31" t="s">
        <v>443</v>
      </c>
      <c r="E36" s="52" t="s">
        <v>509</v>
      </c>
      <c r="F36" s="28">
        <v>2054</v>
      </c>
      <c r="G36" s="47">
        <f t="shared" ref="G36" si="133">G37+B36</f>
        <v>3000.6299999999965</v>
      </c>
      <c r="H36" s="30">
        <f t="shared" ref="H36" si="134">F36-G36</f>
        <v>-946.62999999999647</v>
      </c>
      <c r="I36" s="17" t="s">
        <v>466</v>
      </c>
      <c r="J36" s="23" t="str">
        <f t="shared" ref="J36" si="135">TEXT(A36,"dddd")</f>
        <v>Tuesday</v>
      </c>
      <c r="K36" s="17" t="s">
        <v>1578</v>
      </c>
      <c r="L36" s="23">
        <f t="shared" ref="L36" si="136">DAY(A36)</f>
        <v>13</v>
      </c>
      <c r="M36" s="23" t="str">
        <f t="shared" ref="M36" si="137">TEXT(A36,"mmmm")</f>
        <v>October</v>
      </c>
      <c r="N36" s="23">
        <f t="shared" ref="N36" si="138">YEAR(A36)</f>
        <v>2020</v>
      </c>
    </row>
    <row r="37" spans="1:14" x14ac:dyDescent="0.2">
      <c r="A37" s="19">
        <v>44117</v>
      </c>
      <c r="B37" s="45">
        <v>-300</v>
      </c>
      <c r="C37" s="59" t="s">
        <v>954</v>
      </c>
      <c r="D37" s="31" t="s">
        <v>400</v>
      </c>
      <c r="E37" s="51">
        <v>51</v>
      </c>
      <c r="F37" s="58">
        <v>2054</v>
      </c>
      <c r="G37" s="47">
        <f t="shared" ref="G37" si="139">G38+B37</f>
        <v>2775.6299999999965</v>
      </c>
      <c r="H37" s="30">
        <f t="shared" ref="H37" si="140">F37-G37</f>
        <v>-721.62999999999647</v>
      </c>
      <c r="I37" s="17" t="s">
        <v>677</v>
      </c>
      <c r="J37" s="23" t="str">
        <f t="shared" ref="J37" si="141">TEXT(A37,"dddd")</f>
        <v>Tuesday</v>
      </c>
      <c r="K37" s="17"/>
      <c r="L37" s="23">
        <f t="shared" ref="L37" si="142">DAY(A37)</f>
        <v>13</v>
      </c>
      <c r="M37" s="23" t="str">
        <f t="shared" ref="M37" si="143">TEXT(A37,"mmmm")</f>
        <v>October</v>
      </c>
      <c r="N37" s="23">
        <f t="shared" ref="N37" si="144">YEAR(A37)</f>
        <v>2020</v>
      </c>
    </row>
    <row r="38" spans="1:14" x14ac:dyDescent="0.2">
      <c r="A38" s="19">
        <v>44116</v>
      </c>
      <c r="B38" s="45">
        <v>-169.45</v>
      </c>
      <c r="C38" s="59" t="s">
        <v>954</v>
      </c>
      <c r="D38" s="31" t="s">
        <v>443</v>
      </c>
      <c r="E38" s="54">
        <v>51</v>
      </c>
      <c r="F38" s="58">
        <v>3129</v>
      </c>
      <c r="G38" s="47">
        <f t="shared" ref="G38:G39" si="145">G39+B38</f>
        <v>3075.6299999999965</v>
      </c>
      <c r="H38" s="30">
        <f t="shared" ref="H38:H39" si="146">F38-G38</f>
        <v>53.370000000003529</v>
      </c>
      <c r="I38" s="17" t="s">
        <v>464</v>
      </c>
      <c r="J38" s="23" t="str">
        <f t="shared" ref="J38:J39" si="147">TEXT(A38,"dddd")</f>
        <v>Monday</v>
      </c>
      <c r="K38" s="17"/>
      <c r="L38" s="23">
        <f t="shared" ref="L38:L39" si="148">DAY(A38)</f>
        <v>12</v>
      </c>
      <c r="M38" s="23" t="str">
        <f t="shared" ref="M38:M39" si="149">TEXT(A38,"mmmm")</f>
        <v>October</v>
      </c>
      <c r="N38" s="23">
        <f t="shared" ref="N38:N39" si="150">YEAR(A38)</f>
        <v>2020</v>
      </c>
    </row>
    <row r="39" spans="1:14" x14ac:dyDescent="0.2">
      <c r="A39" s="19">
        <v>44116</v>
      </c>
      <c r="B39" s="45">
        <v>206.62</v>
      </c>
      <c r="C39" s="59" t="s">
        <v>954</v>
      </c>
      <c r="D39" s="31" t="s">
        <v>400</v>
      </c>
      <c r="E39" s="54">
        <v>39</v>
      </c>
      <c r="F39" s="58">
        <v>3129</v>
      </c>
      <c r="G39" s="47">
        <f t="shared" si="145"/>
        <v>3245.0799999999963</v>
      </c>
      <c r="H39" s="30">
        <f t="shared" si="146"/>
        <v>-116.07999999999629</v>
      </c>
      <c r="I39" s="17" t="s">
        <v>677</v>
      </c>
      <c r="J39" s="23" t="str">
        <f t="shared" si="147"/>
        <v>Monday</v>
      </c>
      <c r="K39" s="17"/>
      <c r="L39" s="23">
        <f t="shared" si="148"/>
        <v>12</v>
      </c>
      <c r="M39" s="23" t="str">
        <f t="shared" si="149"/>
        <v>October</v>
      </c>
      <c r="N39" s="23">
        <f t="shared" si="150"/>
        <v>2020</v>
      </c>
    </row>
    <row r="40" spans="1:14" x14ac:dyDescent="0.2">
      <c r="A40" s="19">
        <v>44115</v>
      </c>
      <c r="B40" s="45">
        <v>10.42</v>
      </c>
      <c r="C40" s="59" t="s">
        <v>954</v>
      </c>
      <c r="D40" s="31" t="s">
        <v>443</v>
      </c>
      <c r="E40" s="54">
        <v>61</v>
      </c>
      <c r="F40" s="58">
        <v>3092</v>
      </c>
      <c r="G40" s="47">
        <f t="shared" ref="G40:G41" si="151">G41+B40</f>
        <v>3038.4599999999964</v>
      </c>
      <c r="H40" s="30">
        <f t="shared" ref="H40:H41" si="152">F40-G40</f>
        <v>53.540000000003602</v>
      </c>
      <c r="I40" s="17" t="s">
        <v>464</v>
      </c>
      <c r="J40" s="23" t="str">
        <f t="shared" ref="J40:J41" si="153">TEXT(A40,"dddd")</f>
        <v>Sunday</v>
      </c>
      <c r="K40" s="17"/>
      <c r="L40" s="23">
        <f t="shared" ref="L40:L41" si="154">DAY(A40)</f>
        <v>11</v>
      </c>
      <c r="M40" s="23" t="str">
        <f t="shared" ref="M40:M41" si="155">TEXT(A40,"mmmm")</f>
        <v>October</v>
      </c>
      <c r="N40" s="23">
        <f t="shared" ref="N40:N41" si="156">YEAR(A40)</f>
        <v>2020</v>
      </c>
    </row>
    <row r="41" spans="1:14" x14ac:dyDescent="0.2">
      <c r="A41" s="19">
        <v>44115</v>
      </c>
      <c r="B41" s="45">
        <v>22</v>
      </c>
      <c r="C41" s="59" t="s">
        <v>954</v>
      </c>
      <c r="D41" s="31" t="s">
        <v>400</v>
      </c>
      <c r="E41" s="54">
        <v>55</v>
      </c>
      <c r="F41" s="58">
        <v>3092</v>
      </c>
      <c r="G41" s="47">
        <f t="shared" si="151"/>
        <v>3028.0399999999963</v>
      </c>
      <c r="H41" s="30">
        <f t="shared" si="152"/>
        <v>63.960000000003674</v>
      </c>
      <c r="I41" s="17" t="s">
        <v>677</v>
      </c>
      <c r="J41" s="23" t="str">
        <f t="shared" si="153"/>
        <v>Sunday</v>
      </c>
      <c r="K41" s="17"/>
      <c r="L41" s="23">
        <f t="shared" si="154"/>
        <v>11</v>
      </c>
      <c r="M41" s="23" t="str">
        <f t="shared" si="155"/>
        <v>October</v>
      </c>
      <c r="N41" s="23">
        <f t="shared" si="156"/>
        <v>2020</v>
      </c>
    </row>
    <row r="42" spans="1:14" x14ac:dyDescent="0.2">
      <c r="A42" s="19">
        <v>44114</v>
      </c>
      <c r="B42" s="45">
        <v>25</v>
      </c>
      <c r="C42" s="59" t="s">
        <v>952</v>
      </c>
      <c r="D42" s="31" t="s">
        <v>450</v>
      </c>
      <c r="E42" s="68" t="s">
        <v>509</v>
      </c>
      <c r="F42" s="58">
        <v>3060</v>
      </c>
      <c r="G42" s="47">
        <f t="shared" ref="G42:G44" si="157">G43+B42</f>
        <v>3006.0399999999963</v>
      </c>
      <c r="H42" s="30">
        <f t="shared" ref="H42:H44" si="158">F42-G42</f>
        <v>53.960000000003674</v>
      </c>
      <c r="I42" s="17" t="s">
        <v>466</v>
      </c>
      <c r="J42" s="23" t="str">
        <f t="shared" ref="J42:J44" si="159">TEXT(A42,"dddd")</f>
        <v>Saturday</v>
      </c>
      <c r="K42" s="17" t="s">
        <v>954</v>
      </c>
      <c r="L42" s="23">
        <f t="shared" ref="L42:L44" si="160">DAY(A42)</f>
        <v>10</v>
      </c>
      <c r="M42" s="23" t="str">
        <f t="shared" ref="M42:M44" si="161">TEXT(A42,"mmmm")</f>
        <v>October</v>
      </c>
      <c r="N42" s="23">
        <f t="shared" ref="N42:N44" si="162">YEAR(A42)</f>
        <v>2020</v>
      </c>
    </row>
    <row r="43" spans="1:14" x14ac:dyDescent="0.2">
      <c r="A43" s="19">
        <v>44114</v>
      </c>
      <c r="B43" s="45">
        <v>100.14</v>
      </c>
      <c r="C43" s="59" t="s">
        <v>954</v>
      </c>
      <c r="D43" s="31" t="s">
        <v>443</v>
      </c>
      <c r="E43" s="54">
        <v>77</v>
      </c>
      <c r="F43" s="58">
        <v>3060</v>
      </c>
      <c r="G43" s="47">
        <f t="shared" si="157"/>
        <v>2981.0399999999963</v>
      </c>
      <c r="H43" s="30">
        <f t="shared" si="158"/>
        <v>78.960000000003674</v>
      </c>
      <c r="I43" s="17" t="s">
        <v>464</v>
      </c>
      <c r="J43" s="23" t="str">
        <f t="shared" si="159"/>
        <v>Saturday</v>
      </c>
      <c r="K43" s="17"/>
      <c r="L43" s="23">
        <f t="shared" si="160"/>
        <v>10</v>
      </c>
      <c r="M43" s="23" t="str">
        <f t="shared" si="161"/>
        <v>October</v>
      </c>
      <c r="N43" s="23">
        <f t="shared" si="162"/>
        <v>2020</v>
      </c>
    </row>
    <row r="44" spans="1:14" x14ac:dyDescent="0.2">
      <c r="A44" s="19">
        <v>44114</v>
      </c>
      <c r="B44" s="45">
        <v>53</v>
      </c>
      <c r="C44" s="59" t="s">
        <v>954</v>
      </c>
      <c r="D44" s="31" t="s">
        <v>400</v>
      </c>
      <c r="E44" s="54">
        <v>42</v>
      </c>
      <c r="F44" s="58">
        <v>3060</v>
      </c>
      <c r="G44" s="47">
        <f t="shared" si="157"/>
        <v>2880.8999999999965</v>
      </c>
      <c r="H44" s="30">
        <f t="shared" si="158"/>
        <v>179.10000000000355</v>
      </c>
      <c r="I44" s="17" t="s">
        <v>677</v>
      </c>
      <c r="J44" s="23" t="str">
        <f t="shared" si="159"/>
        <v>Saturday</v>
      </c>
      <c r="K44" s="17"/>
      <c r="L44" s="23">
        <f t="shared" si="160"/>
        <v>10</v>
      </c>
      <c r="M44" s="23" t="str">
        <f t="shared" si="161"/>
        <v>October</v>
      </c>
      <c r="N44" s="23">
        <f t="shared" si="162"/>
        <v>2020</v>
      </c>
    </row>
    <row r="45" spans="1:14" x14ac:dyDescent="0.2">
      <c r="A45" s="19">
        <v>44113</v>
      </c>
      <c r="B45" s="45">
        <v>25</v>
      </c>
      <c r="C45" s="59" t="s">
        <v>952</v>
      </c>
      <c r="D45" s="31" t="s">
        <v>450</v>
      </c>
      <c r="E45" s="68" t="s">
        <v>509</v>
      </c>
      <c r="F45" s="58">
        <v>2882</v>
      </c>
      <c r="G45" s="47">
        <f t="shared" ref="G45" si="163">G46+B45</f>
        <v>2827.8999999999965</v>
      </c>
      <c r="H45" s="30">
        <f t="shared" ref="H45" si="164">F45-G45</f>
        <v>54.100000000003547</v>
      </c>
      <c r="I45" s="17" t="s">
        <v>466</v>
      </c>
      <c r="J45" s="23" t="str">
        <f t="shared" ref="J45" si="165">TEXT(A45,"dddd")</f>
        <v>Friday</v>
      </c>
      <c r="K45" s="17" t="s">
        <v>954</v>
      </c>
      <c r="L45" s="23">
        <f t="shared" ref="L45" si="166">DAY(A45)</f>
        <v>9</v>
      </c>
      <c r="M45" s="23" t="str">
        <f t="shared" ref="M45" si="167">TEXT(A45,"mmmm")</f>
        <v>October</v>
      </c>
      <c r="N45" s="23">
        <f t="shared" ref="N45" si="168">YEAR(A45)</f>
        <v>2020</v>
      </c>
    </row>
    <row r="46" spans="1:14" x14ac:dyDescent="0.2">
      <c r="A46" s="19">
        <v>44113</v>
      </c>
      <c r="B46" s="45">
        <v>245.86</v>
      </c>
      <c r="C46" s="59" t="s">
        <v>954</v>
      </c>
      <c r="D46" s="31" t="s">
        <v>443</v>
      </c>
      <c r="E46" s="54">
        <v>60</v>
      </c>
      <c r="F46" s="58">
        <v>2882</v>
      </c>
      <c r="G46" s="47">
        <f t="shared" ref="G46" si="169">G47+B46</f>
        <v>2802.8999999999965</v>
      </c>
      <c r="H46" s="30">
        <f t="shared" ref="H46" si="170">F46-G46</f>
        <v>79.100000000003547</v>
      </c>
      <c r="I46" s="17" t="s">
        <v>464</v>
      </c>
      <c r="J46" s="23" t="str">
        <f t="shared" ref="J46" si="171">TEXT(A46,"dddd")</f>
        <v>Friday</v>
      </c>
      <c r="K46" s="17"/>
      <c r="L46" s="23">
        <f t="shared" ref="L46" si="172">DAY(A46)</f>
        <v>9</v>
      </c>
      <c r="M46" s="23" t="str">
        <f t="shared" ref="M46" si="173">TEXT(A46,"mmmm")</f>
        <v>October</v>
      </c>
      <c r="N46" s="23">
        <f t="shared" ref="N46" si="174">YEAR(A46)</f>
        <v>2020</v>
      </c>
    </row>
    <row r="47" spans="1:14" x14ac:dyDescent="0.2">
      <c r="A47" s="19">
        <v>44113</v>
      </c>
      <c r="B47" s="45">
        <v>300.39999999999998</v>
      </c>
      <c r="C47" s="59" t="s">
        <v>954</v>
      </c>
      <c r="D47" s="31" t="s">
        <v>400</v>
      </c>
      <c r="E47" s="54">
        <v>42</v>
      </c>
      <c r="F47" s="58">
        <v>2882</v>
      </c>
      <c r="G47" s="47">
        <f t="shared" ref="G47" si="175">G48+B47</f>
        <v>2557.0399999999963</v>
      </c>
      <c r="H47" s="30">
        <f t="shared" ref="H47" si="176">F47-G47</f>
        <v>324.96000000000367</v>
      </c>
      <c r="I47" s="17" t="s">
        <v>677</v>
      </c>
      <c r="J47" s="23" t="str">
        <f t="shared" ref="J47" si="177">TEXT(A47,"dddd")</f>
        <v>Friday</v>
      </c>
      <c r="K47" s="17"/>
      <c r="L47" s="23">
        <f t="shared" ref="L47" si="178">DAY(A47)</f>
        <v>9</v>
      </c>
      <c r="M47" s="23" t="str">
        <f t="shared" ref="M47" si="179">TEXT(A47,"mmmm")</f>
        <v>October</v>
      </c>
      <c r="N47" s="23">
        <f t="shared" ref="N47" si="180">YEAR(A47)</f>
        <v>2020</v>
      </c>
    </row>
    <row r="48" spans="1:14" x14ac:dyDescent="0.2">
      <c r="A48" s="19">
        <v>44112</v>
      </c>
      <c r="B48" s="45">
        <v>8.42</v>
      </c>
      <c r="C48" s="59" t="s">
        <v>954</v>
      </c>
      <c r="D48" s="31" t="s">
        <v>400</v>
      </c>
      <c r="E48" s="54">
        <v>45</v>
      </c>
      <c r="F48" s="58">
        <v>2311</v>
      </c>
      <c r="G48" s="47">
        <f t="shared" ref="G48" si="181">G49+B48</f>
        <v>2256.6399999999962</v>
      </c>
      <c r="H48" s="30">
        <f t="shared" ref="H48" si="182">F48-G48</f>
        <v>54.360000000003765</v>
      </c>
      <c r="I48" s="17" t="s">
        <v>677</v>
      </c>
      <c r="J48" s="23" t="str">
        <f t="shared" ref="J48" si="183">TEXT(A48,"dddd")</f>
        <v>Thursday</v>
      </c>
      <c r="K48" s="17"/>
      <c r="L48" s="23">
        <f t="shared" ref="L48" si="184">DAY(A48)</f>
        <v>8</v>
      </c>
      <c r="M48" s="23" t="str">
        <f t="shared" ref="M48" si="185">TEXT(A48,"mmmm")</f>
        <v>October</v>
      </c>
      <c r="N48" s="23">
        <f t="shared" ref="N48" si="186">YEAR(A48)</f>
        <v>2020</v>
      </c>
    </row>
    <row r="49" spans="1:14" x14ac:dyDescent="0.2">
      <c r="A49" s="19">
        <v>44111</v>
      </c>
      <c r="B49" s="45">
        <v>-119.54</v>
      </c>
      <c r="C49" s="59" t="s">
        <v>954</v>
      </c>
      <c r="D49" s="31" t="s">
        <v>400</v>
      </c>
      <c r="E49" s="54">
        <v>160</v>
      </c>
      <c r="F49" s="58">
        <v>2303</v>
      </c>
      <c r="G49" s="47">
        <f t="shared" ref="G49" si="187">G50+B49</f>
        <v>2248.2199999999962</v>
      </c>
      <c r="H49" s="30">
        <f t="shared" ref="H49" si="188">F49-G49</f>
        <v>54.780000000003838</v>
      </c>
      <c r="I49" s="17" t="s">
        <v>464</v>
      </c>
      <c r="J49" s="23" t="str">
        <f t="shared" ref="J49" si="189">TEXT(A49,"dddd")</f>
        <v>Wednesday</v>
      </c>
      <c r="K49" s="17"/>
      <c r="L49" s="23">
        <f t="shared" ref="L49" si="190">DAY(A49)</f>
        <v>7</v>
      </c>
      <c r="M49" s="23" t="str">
        <f t="shared" ref="M49" si="191">TEXT(A49,"mmmm")</f>
        <v>October</v>
      </c>
      <c r="N49" s="23">
        <f t="shared" ref="N49" si="192">YEAR(A49)</f>
        <v>2020</v>
      </c>
    </row>
    <row r="50" spans="1:14" x14ac:dyDescent="0.2">
      <c r="A50" s="19">
        <v>44110</v>
      </c>
      <c r="B50" s="45">
        <v>60.12</v>
      </c>
      <c r="C50" s="59" t="s">
        <v>954</v>
      </c>
      <c r="D50" s="31" t="s">
        <v>400</v>
      </c>
      <c r="E50" s="51">
        <v>48</v>
      </c>
      <c r="F50" s="58">
        <v>2523</v>
      </c>
      <c r="G50" s="47">
        <f t="shared" ref="G50:G51" si="193">G51+B50</f>
        <v>2367.7599999999961</v>
      </c>
      <c r="H50" s="30">
        <f t="shared" ref="H50" si="194">F50-G50</f>
        <v>155.24000000000387</v>
      </c>
      <c r="I50" s="17" t="s">
        <v>677</v>
      </c>
      <c r="J50" s="23" t="str">
        <f t="shared" ref="J50" si="195">TEXT(A50,"dddd")</f>
        <v>Tuesday</v>
      </c>
      <c r="K50" s="17"/>
      <c r="L50" s="23">
        <f t="shared" ref="L50" si="196">DAY(A50)</f>
        <v>6</v>
      </c>
      <c r="M50" s="23" t="str">
        <f t="shared" ref="M50" si="197">TEXT(A50,"mmmm")</f>
        <v>October</v>
      </c>
      <c r="N50" s="23">
        <f t="shared" ref="N50" si="198">YEAR(A50)</f>
        <v>2020</v>
      </c>
    </row>
    <row r="51" spans="1:14" x14ac:dyDescent="0.2">
      <c r="A51" s="19">
        <v>44109</v>
      </c>
      <c r="B51" s="45">
        <v>3.86</v>
      </c>
      <c r="C51" s="59" t="s">
        <v>954</v>
      </c>
      <c r="D51" s="31" t="s">
        <v>400</v>
      </c>
      <c r="E51" s="54">
        <v>82</v>
      </c>
      <c r="F51" s="58">
        <v>2463</v>
      </c>
      <c r="G51" s="47">
        <f t="shared" si="193"/>
        <v>2307.6399999999962</v>
      </c>
      <c r="H51" s="30">
        <f t="shared" ref="H51" si="199">F51-G51</f>
        <v>155.36000000000377</v>
      </c>
      <c r="I51" s="17" t="s">
        <v>464</v>
      </c>
      <c r="J51" s="23" t="str">
        <f t="shared" ref="J51" si="200">TEXT(A51,"dddd")</f>
        <v>Monday</v>
      </c>
      <c r="K51" s="17"/>
      <c r="L51" s="23">
        <f t="shared" ref="L51" si="201">DAY(A51)</f>
        <v>5</v>
      </c>
      <c r="M51" s="23" t="str">
        <f t="shared" ref="M51" si="202">TEXT(A51,"mmmm")</f>
        <v>October</v>
      </c>
      <c r="N51" s="23">
        <f t="shared" ref="N51" si="203">YEAR(A51)</f>
        <v>2020</v>
      </c>
    </row>
    <row r="52" spans="1:14" x14ac:dyDescent="0.2">
      <c r="A52" s="19">
        <v>44108</v>
      </c>
      <c r="B52" s="45">
        <v>-286.45</v>
      </c>
      <c r="C52" s="59" t="s">
        <v>954</v>
      </c>
      <c r="D52" s="31" t="s">
        <v>400</v>
      </c>
      <c r="E52" s="54">
        <v>71</v>
      </c>
      <c r="F52" s="58">
        <v>2359</v>
      </c>
      <c r="G52" s="47">
        <f t="shared" ref="G52" si="204">G53+B52</f>
        <v>2303.7799999999961</v>
      </c>
      <c r="H52" s="30">
        <f t="shared" ref="H52" si="205">F52-G52</f>
        <v>55.220000000003893</v>
      </c>
      <c r="I52" s="17" t="s">
        <v>464</v>
      </c>
      <c r="J52" s="23" t="str">
        <f t="shared" ref="J52" si="206">TEXT(A52,"dddd")</f>
        <v>Sunday</v>
      </c>
      <c r="K52" s="17"/>
      <c r="L52" s="23">
        <f t="shared" ref="L52" si="207">DAY(A52)</f>
        <v>4</v>
      </c>
      <c r="M52" s="23" t="str">
        <f t="shared" ref="M52" si="208">TEXT(A52,"mmmm")</f>
        <v>October</v>
      </c>
      <c r="N52" s="23">
        <f t="shared" ref="N52" si="209">YEAR(A52)</f>
        <v>2020</v>
      </c>
    </row>
    <row r="53" spans="1:14" x14ac:dyDescent="0.2">
      <c r="A53" s="19">
        <v>44107</v>
      </c>
      <c r="B53" s="45">
        <v>20.5</v>
      </c>
      <c r="C53" s="59" t="s">
        <v>954</v>
      </c>
      <c r="D53" s="31" t="s">
        <v>400</v>
      </c>
      <c r="E53" s="54">
        <v>82</v>
      </c>
      <c r="F53" s="58">
        <v>2645</v>
      </c>
      <c r="G53" s="47">
        <f t="shared" ref="G53" si="210">G54+B53</f>
        <v>2590.2299999999959</v>
      </c>
      <c r="H53" s="30">
        <f t="shared" ref="H53" si="211">F53-G53</f>
        <v>54.770000000004075</v>
      </c>
      <c r="I53" s="17" t="s">
        <v>464</v>
      </c>
      <c r="J53" s="23" t="str">
        <f t="shared" ref="J53" si="212">TEXT(A53,"dddd")</f>
        <v>Saturday</v>
      </c>
      <c r="K53" s="17"/>
      <c r="L53" s="23">
        <f t="shared" ref="L53" si="213">DAY(A53)</f>
        <v>3</v>
      </c>
      <c r="M53" s="23" t="str">
        <f t="shared" ref="M53" si="214">TEXT(A53,"mmmm")</f>
        <v>October</v>
      </c>
      <c r="N53" s="23">
        <f t="shared" ref="N53" si="215">YEAR(A53)</f>
        <v>2020</v>
      </c>
    </row>
    <row r="54" spans="1:14" x14ac:dyDescent="0.2">
      <c r="A54" s="19">
        <v>44106</v>
      </c>
      <c r="B54" s="45">
        <v>63.39</v>
      </c>
      <c r="C54" s="59" t="s">
        <v>954</v>
      </c>
      <c r="D54" s="31" t="s">
        <v>400</v>
      </c>
      <c r="E54" s="54">
        <v>137</v>
      </c>
      <c r="F54" s="58">
        <v>2625</v>
      </c>
      <c r="G54" s="47">
        <f t="shared" ref="G54" si="216">G55+B54</f>
        <v>2569.7299999999959</v>
      </c>
      <c r="H54" s="30">
        <f t="shared" ref="H54" si="217">F54-G54</f>
        <v>55.270000000004075</v>
      </c>
      <c r="I54" s="17" t="s">
        <v>464</v>
      </c>
      <c r="J54" s="23" t="str">
        <f t="shared" ref="J54" si="218">TEXT(A54,"dddd")</f>
        <v>Friday</v>
      </c>
      <c r="K54" s="17"/>
      <c r="L54" s="23">
        <f t="shared" ref="L54" si="219">DAY(A54)</f>
        <v>2</v>
      </c>
      <c r="M54" s="23" t="str">
        <f t="shared" ref="M54" si="220">TEXT(A54,"mmmm")</f>
        <v>October</v>
      </c>
      <c r="N54" s="23">
        <f t="shared" ref="N54" si="221">YEAR(A54)</f>
        <v>2020</v>
      </c>
    </row>
    <row r="55" spans="1:14" x14ac:dyDescent="0.2">
      <c r="A55" s="19">
        <v>44105</v>
      </c>
      <c r="B55" s="45">
        <v>330.18</v>
      </c>
      <c r="C55" s="59" t="s">
        <v>954</v>
      </c>
      <c r="D55" s="31" t="s">
        <v>485</v>
      </c>
      <c r="E55" s="54">
        <v>41</v>
      </c>
      <c r="F55" s="58">
        <v>2562</v>
      </c>
      <c r="G55" s="47">
        <f t="shared" ref="G55:G118" si="222">G56+B55</f>
        <v>2506.3399999999961</v>
      </c>
      <c r="H55" s="30">
        <f t="shared" ref="H55:H118" si="223">F55-G55</f>
        <v>55.660000000003947</v>
      </c>
      <c r="I55" s="17" t="s">
        <v>464</v>
      </c>
      <c r="J55" s="23" t="str">
        <f t="shared" ref="J55" si="224">TEXT(A55,"dddd")</f>
        <v>Thursday</v>
      </c>
      <c r="K55" s="17"/>
      <c r="L55" s="23">
        <f t="shared" ref="L55" si="225">DAY(A55)</f>
        <v>1</v>
      </c>
      <c r="M55" s="23" t="str">
        <f t="shared" ref="M55" si="226">TEXT(A55,"mmmm")</f>
        <v>October</v>
      </c>
      <c r="N55" s="23">
        <f t="shared" ref="N55" si="227">YEAR(A55)</f>
        <v>2020</v>
      </c>
    </row>
    <row r="56" spans="1:14" x14ac:dyDescent="0.2">
      <c r="A56" s="19">
        <v>44105</v>
      </c>
      <c r="B56" s="45">
        <v>65.97</v>
      </c>
      <c r="C56" s="59" t="s">
        <v>954</v>
      </c>
      <c r="D56" s="31" t="s">
        <v>450</v>
      </c>
      <c r="E56" s="54">
        <v>33</v>
      </c>
      <c r="F56" s="58">
        <v>2562</v>
      </c>
      <c r="G56" s="47">
        <f t="shared" si="222"/>
        <v>2176.1599999999962</v>
      </c>
      <c r="H56" s="30">
        <f t="shared" si="223"/>
        <v>385.84000000000378</v>
      </c>
      <c r="I56" s="17" t="s">
        <v>677</v>
      </c>
      <c r="J56" s="23" t="str">
        <f t="shared" ref="J56" si="228">TEXT(A56,"dddd")</f>
        <v>Thursday</v>
      </c>
      <c r="K56" s="17"/>
      <c r="L56" s="23">
        <f t="shared" ref="L56" si="229">DAY(A56)</f>
        <v>1</v>
      </c>
      <c r="M56" s="23" t="str">
        <f t="shared" ref="M56" si="230">TEXT(A56,"mmmm")</f>
        <v>October</v>
      </c>
      <c r="N56" s="23">
        <f t="shared" ref="N56" si="231">YEAR(A56)</f>
        <v>2020</v>
      </c>
    </row>
    <row r="57" spans="1:14" x14ac:dyDescent="0.2">
      <c r="A57" s="19">
        <v>44105</v>
      </c>
      <c r="B57" s="45">
        <v>25</v>
      </c>
      <c r="C57" s="59" t="s">
        <v>952</v>
      </c>
      <c r="D57" s="31" t="s">
        <v>443</v>
      </c>
      <c r="E57" s="68" t="s">
        <v>509</v>
      </c>
      <c r="F57" s="58">
        <v>2562</v>
      </c>
      <c r="G57" s="47">
        <f t="shared" si="222"/>
        <v>2110.1899999999964</v>
      </c>
      <c r="H57" s="30">
        <f t="shared" si="223"/>
        <v>451.81000000000358</v>
      </c>
      <c r="I57" s="17" t="s">
        <v>466</v>
      </c>
      <c r="J57" s="23" t="str">
        <f t="shared" ref="J57" si="232">TEXT(A57,"dddd")</f>
        <v>Thursday</v>
      </c>
      <c r="K57" s="17" t="s">
        <v>954</v>
      </c>
      <c r="L57" s="23">
        <f t="shared" ref="L57" si="233">DAY(A57)</f>
        <v>1</v>
      </c>
      <c r="M57" s="23" t="str">
        <f t="shared" ref="M57" si="234">TEXT(A57,"mmmm")</f>
        <v>October</v>
      </c>
      <c r="N57" s="23">
        <f t="shared" ref="N57" si="235">YEAR(A57)</f>
        <v>2020</v>
      </c>
    </row>
    <row r="58" spans="1:14" x14ac:dyDescent="0.2">
      <c r="A58" s="19">
        <v>44105</v>
      </c>
      <c r="B58" s="45">
        <v>67</v>
      </c>
      <c r="C58" s="59" t="s">
        <v>954</v>
      </c>
      <c r="D58" s="31" t="s">
        <v>400</v>
      </c>
      <c r="E58" s="51">
        <v>27</v>
      </c>
      <c r="F58" s="58">
        <v>2562</v>
      </c>
      <c r="G58" s="47">
        <f t="shared" si="222"/>
        <v>2085.1899999999964</v>
      </c>
      <c r="H58" s="30">
        <f t="shared" si="223"/>
        <v>476.81000000000358</v>
      </c>
      <c r="I58" s="17" t="s">
        <v>677</v>
      </c>
      <c r="J58" s="23" t="str">
        <f t="shared" ref="J58" si="236">TEXT(A58,"dddd")</f>
        <v>Thursday</v>
      </c>
      <c r="K58" s="17"/>
      <c r="L58" s="23">
        <f t="shared" ref="L58" si="237">DAY(A58)</f>
        <v>1</v>
      </c>
      <c r="M58" s="23" t="str">
        <f t="shared" ref="M58" si="238">TEXT(A58,"mmmm")</f>
        <v>October</v>
      </c>
      <c r="N58" s="23">
        <f t="shared" ref="N58" si="239">YEAR(A58)</f>
        <v>2020</v>
      </c>
    </row>
    <row r="59" spans="1:14" x14ac:dyDescent="0.2">
      <c r="A59" s="19">
        <v>44103</v>
      </c>
      <c r="B59" s="45">
        <v>-1000</v>
      </c>
      <c r="C59" s="59" t="s">
        <v>454</v>
      </c>
      <c r="D59" s="31" t="s">
        <v>400</v>
      </c>
      <c r="E59" s="68" t="s">
        <v>509</v>
      </c>
      <c r="F59" s="28">
        <v>2274</v>
      </c>
      <c r="G59" s="47">
        <f t="shared" si="222"/>
        <v>2018.1899999999964</v>
      </c>
      <c r="H59" s="30">
        <f t="shared" si="223"/>
        <v>255.81000000000358</v>
      </c>
      <c r="I59" s="17" t="s">
        <v>466</v>
      </c>
      <c r="J59" s="23" t="str">
        <f t="shared" ref="J59" si="240">TEXT(A59,"dddd")</f>
        <v>Tuesday</v>
      </c>
      <c r="K59" s="17" t="s">
        <v>455</v>
      </c>
      <c r="L59" s="23">
        <f t="shared" ref="L59" si="241">DAY(A59)</f>
        <v>29</v>
      </c>
      <c r="M59" s="23" t="str">
        <f t="shared" ref="M59" si="242">TEXT(A59,"mmmm")</f>
        <v>September</v>
      </c>
      <c r="N59" s="23">
        <f t="shared" ref="N59" si="243">YEAR(A59)</f>
        <v>2020</v>
      </c>
    </row>
    <row r="60" spans="1:14" x14ac:dyDescent="0.2">
      <c r="A60" s="19">
        <v>44102</v>
      </c>
      <c r="B60" s="45">
        <v>232.59</v>
      </c>
      <c r="C60" s="59" t="s">
        <v>954</v>
      </c>
      <c r="D60" s="31" t="s">
        <v>400</v>
      </c>
      <c r="E60" s="54">
        <v>38</v>
      </c>
      <c r="F60" s="58">
        <v>3274</v>
      </c>
      <c r="G60" s="47">
        <f t="shared" si="222"/>
        <v>3018.1899999999964</v>
      </c>
      <c r="H60" s="30">
        <f t="shared" si="223"/>
        <v>255.81000000000358</v>
      </c>
      <c r="I60" s="17" t="s">
        <v>464</v>
      </c>
      <c r="J60" s="23" t="str">
        <f t="shared" ref="J60" si="244">TEXT(A60,"dddd")</f>
        <v>Monday</v>
      </c>
      <c r="K60" s="17"/>
      <c r="L60" s="23">
        <f t="shared" ref="L60" si="245">DAY(A60)</f>
        <v>28</v>
      </c>
      <c r="M60" s="23" t="str">
        <f t="shared" ref="M60" si="246">TEXT(A60,"mmmm")</f>
        <v>September</v>
      </c>
      <c r="N60" s="23">
        <f t="shared" ref="N60" si="247">YEAR(A60)</f>
        <v>2020</v>
      </c>
    </row>
    <row r="61" spans="1:14" x14ac:dyDescent="0.2">
      <c r="A61" s="19">
        <v>44101</v>
      </c>
      <c r="B61" s="45">
        <v>-167.45</v>
      </c>
      <c r="C61" s="59" t="s">
        <v>954</v>
      </c>
      <c r="D61" s="31" t="s">
        <v>400</v>
      </c>
      <c r="E61" s="54">
        <v>39</v>
      </c>
      <c r="F61" s="58">
        <v>2941</v>
      </c>
      <c r="G61" s="47">
        <f t="shared" si="222"/>
        <v>2785.5999999999963</v>
      </c>
      <c r="H61" s="30">
        <f t="shared" si="223"/>
        <v>155.40000000000373</v>
      </c>
      <c r="I61" s="17" t="s">
        <v>464</v>
      </c>
      <c r="J61" s="23" t="str">
        <f t="shared" ref="J61" si="248">TEXT(A61,"dddd")</f>
        <v>Sunday</v>
      </c>
      <c r="K61" s="17"/>
      <c r="L61" s="23">
        <f t="shared" ref="L61" si="249">DAY(A61)</f>
        <v>27</v>
      </c>
      <c r="M61" s="23" t="str">
        <f t="shared" ref="M61" si="250">TEXT(A61,"mmmm")</f>
        <v>September</v>
      </c>
      <c r="N61" s="23">
        <f t="shared" ref="N61" si="251">YEAR(A61)</f>
        <v>2020</v>
      </c>
    </row>
    <row r="62" spans="1:14" x14ac:dyDescent="0.2">
      <c r="A62" s="19">
        <v>44100</v>
      </c>
      <c r="B62" s="45">
        <v>144.38</v>
      </c>
      <c r="C62" s="59" t="s">
        <v>954</v>
      </c>
      <c r="D62" s="31" t="s">
        <v>400</v>
      </c>
      <c r="E62" s="54">
        <v>33</v>
      </c>
      <c r="F62" s="58">
        <v>3008</v>
      </c>
      <c r="G62" s="47">
        <f t="shared" si="222"/>
        <v>2953.0499999999961</v>
      </c>
      <c r="H62" s="30">
        <f t="shared" si="223"/>
        <v>54.950000000003911</v>
      </c>
      <c r="I62" s="17" t="s">
        <v>464</v>
      </c>
      <c r="J62" s="23" t="str">
        <f t="shared" ref="J62" si="252">TEXT(A62,"dddd")</f>
        <v>Saturday</v>
      </c>
      <c r="K62" s="17"/>
      <c r="L62" s="23">
        <f t="shared" ref="L62" si="253">DAY(A62)</f>
        <v>26</v>
      </c>
      <c r="M62" s="23" t="str">
        <f t="shared" ref="M62" si="254">TEXT(A62,"mmmm")</f>
        <v>September</v>
      </c>
      <c r="N62" s="23">
        <f t="shared" ref="N62" si="255">YEAR(A62)</f>
        <v>2020</v>
      </c>
    </row>
    <row r="63" spans="1:14" x14ac:dyDescent="0.2">
      <c r="A63" s="19">
        <v>44099</v>
      </c>
      <c r="B63" s="45">
        <v>405.81</v>
      </c>
      <c r="C63" s="59" t="s">
        <v>954</v>
      </c>
      <c r="D63" s="31" t="s">
        <v>443</v>
      </c>
      <c r="E63" s="54">
        <v>91</v>
      </c>
      <c r="F63" s="58">
        <v>3008</v>
      </c>
      <c r="G63" s="47">
        <f t="shared" si="222"/>
        <v>2808.669999999996</v>
      </c>
      <c r="H63" s="30">
        <f t="shared" si="223"/>
        <v>199.33000000000402</v>
      </c>
      <c r="I63" s="17" t="s">
        <v>464</v>
      </c>
      <c r="J63" s="23" t="str">
        <f t="shared" ref="J63:J64" si="256">TEXT(A63,"dddd")</f>
        <v>Friday</v>
      </c>
      <c r="K63" s="17"/>
      <c r="L63" s="23">
        <f t="shared" ref="L63:L64" si="257">DAY(A63)</f>
        <v>25</v>
      </c>
      <c r="M63" s="23" t="str">
        <f t="shared" ref="M63:M64" si="258">TEXT(A63,"mmmm")</f>
        <v>September</v>
      </c>
      <c r="N63" s="23">
        <f t="shared" ref="N63:N64" si="259">YEAR(A63)</f>
        <v>2020</v>
      </c>
    </row>
    <row r="64" spans="1:14" x14ac:dyDescent="0.2">
      <c r="A64" s="19">
        <v>44099</v>
      </c>
      <c r="B64" s="45">
        <v>-31.47</v>
      </c>
      <c r="C64" s="59" t="s">
        <v>954</v>
      </c>
      <c r="D64" s="31" t="s">
        <v>400</v>
      </c>
      <c r="E64" s="54">
        <v>44</v>
      </c>
      <c r="F64" s="58">
        <v>3008</v>
      </c>
      <c r="G64" s="47">
        <f t="shared" si="222"/>
        <v>2402.859999999996</v>
      </c>
      <c r="H64" s="30">
        <f t="shared" si="223"/>
        <v>605.14000000000397</v>
      </c>
      <c r="I64" s="17" t="s">
        <v>677</v>
      </c>
      <c r="J64" s="23" t="str">
        <f t="shared" si="256"/>
        <v>Friday</v>
      </c>
      <c r="K64" s="17"/>
      <c r="L64" s="23">
        <f t="shared" si="257"/>
        <v>25</v>
      </c>
      <c r="M64" s="23" t="str">
        <f t="shared" si="258"/>
        <v>September</v>
      </c>
      <c r="N64" s="23">
        <f t="shared" si="259"/>
        <v>2020</v>
      </c>
    </row>
    <row r="65" spans="1:14" x14ac:dyDescent="0.2">
      <c r="A65" s="19">
        <v>44098</v>
      </c>
      <c r="B65" s="45">
        <v>22.7</v>
      </c>
      <c r="C65" s="59" t="s">
        <v>954</v>
      </c>
      <c r="D65" s="31" t="s">
        <v>443</v>
      </c>
      <c r="E65" s="54">
        <v>59</v>
      </c>
      <c r="F65" s="58">
        <v>2489</v>
      </c>
      <c r="G65" s="47">
        <f t="shared" si="222"/>
        <v>2434.3299999999958</v>
      </c>
      <c r="H65" s="30">
        <f t="shared" si="223"/>
        <v>54.670000000004165</v>
      </c>
      <c r="I65" s="17" t="s">
        <v>464</v>
      </c>
      <c r="J65" s="23" t="str">
        <f t="shared" ref="J65" si="260">TEXT(A65,"dddd")</f>
        <v>Thursday</v>
      </c>
      <c r="K65" s="17"/>
      <c r="L65" s="23">
        <f t="shared" ref="L65" si="261">DAY(A65)</f>
        <v>24</v>
      </c>
      <c r="M65" s="23" t="str">
        <f t="shared" ref="M65" si="262">TEXT(A65,"mmmm")</f>
        <v>September</v>
      </c>
      <c r="N65" s="23">
        <f t="shared" ref="N65" si="263">YEAR(A65)</f>
        <v>2020</v>
      </c>
    </row>
    <row r="66" spans="1:14" x14ac:dyDescent="0.2">
      <c r="A66" s="19">
        <v>44098</v>
      </c>
      <c r="B66" s="45">
        <v>205.64</v>
      </c>
      <c r="C66" s="59" t="s">
        <v>954</v>
      </c>
      <c r="D66" s="31" t="s">
        <v>400</v>
      </c>
      <c r="E66" s="54">
        <v>40</v>
      </c>
      <c r="F66" s="58">
        <v>2489</v>
      </c>
      <c r="G66" s="47">
        <f t="shared" si="222"/>
        <v>2411.629999999996</v>
      </c>
      <c r="H66" s="30">
        <f t="shared" si="223"/>
        <v>77.370000000003984</v>
      </c>
      <c r="I66" s="17" t="s">
        <v>677</v>
      </c>
      <c r="J66" s="23" t="str">
        <f t="shared" ref="J66" si="264">TEXT(A66,"dddd")</f>
        <v>Thursday</v>
      </c>
      <c r="K66" s="17"/>
      <c r="L66" s="23">
        <f t="shared" ref="L66" si="265">DAY(A66)</f>
        <v>24</v>
      </c>
      <c r="M66" s="23" t="str">
        <f t="shared" ref="M66" si="266">TEXT(A66,"mmmm")</f>
        <v>September</v>
      </c>
      <c r="N66" s="23">
        <f t="shared" ref="N66" si="267">YEAR(A66)</f>
        <v>2020</v>
      </c>
    </row>
    <row r="67" spans="1:14" x14ac:dyDescent="0.2">
      <c r="A67" s="19">
        <v>44097</v>
      </c>
      <c r="B67" s="45">
        <v>2.75</v>
      </c>
      <c r="C67" s="59" t="s">
        <v>954</v>
      </c>
      <c r="D67" s="31" t="s">
        <v>400</v>
      </c>
      <c r="E67" s="54">
        <v>14</v>
      </c>
      <c r="F67" s="58">
        <v>2261</v>
      </c>
      <c r="G67" s="47">
        <f t="shared" si="222"/>
        <v>2205.9899999999961</v>
      </c>
      <c r="H67" s="30">
        <f t="shared" si="223"/>
        <v>55.010000000003856</v>
      </c>
      <c r="I67" s="17" t="s">
        <v>677</v>
      </c>
      <c r="J67" s="23" t="str">
        <f t="shared" ref="J67" si="268">TEXT(A67,"dddd")</f>
        <v>Wednesday</v>
      </c>
      <c r="K67" s="17"/>
      <c r="L67" s="23">
        <f t="shared" ref="L67" si="269">DAY(A67)</f>
        <v>23</v>
      </c>
      <c r="M67" s="23" t="str">
        <f t="shared" ref="M67" si="270">TEXT(A67,"mmmm")</f>
        <v>September</v>
      </c>
      <c r="N67" s="23">
        <f t="shared" ref="N67" si="271">YEAR(A67)</f>
        <v>2020</v>
      </c>
    </row>
    <row r="68" spans="1:14" x14ac:dyDescent="0.2">
      <c r="A68" s="19">
        <v>44096</v>
      </c>
      <c r="B68" s="45">
        <v>102.73</v>
      </c>
      <c r="C68" s="59" t="s">
        <v>954</v>
      </c>
      <c r="D68" s="31" t="s">
        <v>443</v>
      </c>
      <c r="E68" s="54">
        <v>54</v>
      </c>
      <c r="F68" s="58">
        <v>2258</v>
      </c>
      <c r="G68" s="47">
        <f t="shared" si="222"/>
        <v>2203.2399999999961</v>
      </c>
      <c r="H68" s="30">
        <f t="shared" si="223"/>
        <v>54.760000000003856</v>
      </c>
      <c r="I68" s="17" t="s">
        <v>464</v>
      </c>
      <c r="J68" s="23" t="str">
        <f t="shared" ref="J68:J69" si="272">TEXT(A68,"dddd")</f>
        <v>Tuesday</v>
      </c>
      <c r="K68" s="17"/>
      <c r="L68" s="23">
        <f t="shared" ref="L68:L69" si="273">DAY(A68)</f>
        <v>22</v>
      </c>
      <c r="M68" s="23" t="str">
        <f t="shared" ref="M68:M69" si="274">TEXT(A68,"mmmm")</f>
        <v>September</v>
      </c>
      <c r="N68" s="23">
        <f t="shared" ref="N68:N69" si="275">YEAR(A68)</f>
        <v>2020</v>
      </c>
    </row>
    <row r="69" spans="1:14" x14ac:dyDescent="0.2">
      <c r="A69" s="19">
        <v>44096</v>
      </c>
      <c r="B69" s="45">
        <v>27.19</v>
      </c>
      <c r="C69" s="59" t="s">
        <v>954</v>
      </c>
      <c r="D69" s="31" t="s">
        <v>400</v>
      </c>
      <c r="E69" s="51">
        <v>104</v>
      </c>
      <c r="F69" s="58">
        <v>2258</v>
      </c>
      <c r="G69" s="47">
        <f t="shared" si="222"/>
        <v>2100.5099999999961</v>
      </c>
      <c r="H69" s="30">
        <f t="shared" si="223"/>
        <v>157.49000000000387</v>
      </c>
      <c r="I69" s="17" t="s">
        <v>677</v>
      </c>
      <c r="J69" s="23" t="str">
        <f t="shared" si="272"/>
        <v>Tuesday</v>
      </c>
      <c r="K69" s="17"/>
      <c r="L69" s="23">
        <f t="shared" si="273"/>
        <v>22</v>
      </c>
      <c r="M69" s="23" t="str">
        <f t="shared" si="274"/>
        <v>September</v>
      </c>
      <c r="N69" s="23">
        <f t="shared" si="275"/>
        <v>2020</v>
      </c>
    </row>
    <row r="70" spans="1:14" x14ac:dyDescent="0.2">
      <c r="A70" s="19">
        <v>44095</v>
      </c>
      <c r="B70" s="45">
        <v>24.53</v>
      </c>
      <c r="C70" s="59" t="s">
        <v>954</v>
      </c>
      <c r="D70" s="31" t="s">
        <v>400</v>
      </c>
      <c r="E70" s="54">
        <v>138</v>
      </c>
      <c r="F70" s="58">
        <v>2128</v>
      </c>
      <c r="G70" s="47">
        <f t="shared" si="222"/>
        <v>2073.3199999999961</v>
      </c>
      <c r="H70" s="30">
        <f t="shared" si="223"/>
        <v>54.680000000003929</v>
      </c>
      <c r="I70" s="17" t="s">
        <v>464</v>
      </c>
      <c r="J70" s="23" t="str">
        <f t="shared" ref="J70" si="276">TEXT(A70,"dddd")</f>
        <v>Monday</v>
      </c>
      <c r="K70" s="17"/>
      <c r="L70" s="23">
        <f t="shared" ref="L70" si="277">DAY(A70)</f>
        <v>21</v>
      </c>
      <c r="M70" s="23" t="str">
        <f t="shared" ref="M70" si="278">TEXT(A70,"mmmm")</f>
        <v>September</v>
      </c>
      <c r="N70" s="23">
        <f t="shared" ref="N70" si="279">YEAR(A70)</f>
        <v>2020</v>
      </c>
    </row>
    <row r="71" spans="1:14" x14ac:dyDescent="0.2">
      <c r="A71" s="19">
        <v>44094</v>
      </c>
      <c r="B71" s="45">
        <v>9.5</v>
      </c>
      <c r="C71" s="59" t="s">
        <v>954</v>
      </c>
      <c r="D71" s="31" t="s">
        <v>400</v>
      </c>
      <c r="E71" s="54">
        <v>81</v>
      </c>
      <c r="F71" s="58">
        <v>2103</v>
      </c>
      <c r="G71" s="47">
        <f t="shared" si="222"/>
        <v>2048.7899999999959</v>
      </c>
      <c r="H71" s="30">
        <f t="shared" si="223"/>
        <v>54.210000000004129</v>
      </c>
      <c r="I71" s="17" t="s">
        <v>464</v>
      </c>
      <c r="J71" s="23" t="str">
        <f t="shared" ref="J71" si="280">TEXT(A71,"dddd")</f>
        <v>Sunday</v>
      </c>
      <c r="K71" s="17"/>
      <c r="L71" s="23">
        <f t="shared" ref="L71" si="281">DAY(A71)</f>
        <v>20</v>
      </c>
      <c r="M71" s="23" t="str">
        <f t="shared" ref="M71" si="282">TEXT(A71,"mmmm")</f>
        <v>September</v>
      </c>
      <c r="N71" s="23">
        <f t="shared" ref="N71" si="283">YEAR(A71)</f>
        <v>2020</v>
      </c>
    </row>
    <row r="72" spans="1:14" x14ac:dyDescent="0.2">
      <c r="A72" s="19">
        <v>44093</v>
      </c>
      <c r="B72" s="45">
        <v>222.71</v>
      </c>
      <c r="C72" s="59" t="s">
        <v>954</v>
      </c>
      <c r="D72" s="31" t="s">
        <v>400</v>
      </c>
      <c r="E72" s="54">
        <v>96</v>
      </c>
      <c r="F72" s="58">
        <v>2094</v>
      </c>
      <c r="G72" s="47">
        <f t="shared" si="222"/>
        <v>2039.2899999999959</v>
      </c>
      <c r="H72" s="30">
        <f t="shared" si="223"/>
        <v>54.710000000004129</v>
      </c>
      <c r="I72" s="17" t="s">
        <v>464</v>
      </c>
      <c r="J72" s="23" t="str">
        <f t="shared" ref="J72" si="284">TEXT(A72,"dddd")</f>
        <v>Saturday</v>
      </c>
      <c r="K72" s="17"/>
      <c r="L72" s="23">
        <f t="shared" ref="L72" si="285">DAY(A72)</f>
        <v>19</v>
      </c>
      <c r="M72" s="23" t="str">
        <f t="shared" ref="M72" si="286">TEXT(A72,"mmmm")</f>
        <v>September</v>
      </c>
      <c r="N72" s="23">
        <f t="shared" ref="N72" si="287">YEAR(A72)</f>
        <v>2020</v>
      </c>
    </row>
    <row r="73" spans="1:14" x14ac:dyDescent="0.2">
      <c r="A73" s="19">
        <v>44092</v>
      </c>
      <c r="B73" s="45">
        <v>29.66</v>
      </c>
      <c r="C73" s="59" t="s">
        <v>954</v>
      </c>
      <c r="D73" s="31" t="s">
        <v>400</v>
      </c>
      <c r="E73" s="54">
        <v>87</v>
      </c>
      <c r="F73" s="58"/>
      <c r="G73" s="47">
        <f t="shared" si="222"/>
        <v>1816.5799999999958</v>
      </c>
      <c r="H73" s="30">
        <f t="shared" si="223"/>
        <v>-1816.5799999999958</v>
      </c>
      <c r="I73" s="17" t="s">
        <v>464</v>
      </c>
      <c r="J73" s="23" t="str">
        <f t="shared" ref="J73" si="288">TEXT(A73,"dddd")</f>
        <v>Friday</v>
      </c>
      <c r="K73" s="17"/>
      <c r="L73" s="23">
        <f t="shared" ref="L73" si="289">DAY(A73)</f>
        <v>18</v>
      </c>
      <c r="M73" s="23" t="str">
        <f t="shared" ref="M73" si="290">TEXT(A73,"mmmm")</f>
        <v>September</v>
      </c>
      <c r="N73" s="23">
        <f t="shared" ref="N73" si="291">YEAR(A73)</f>
        <v>2020</v>
      </c>
    </row>
    <row r="74" spans="1:14" x14ac:dyDescent="0.2">
      <c r="A74" s="19">
        <v>44091</v>
      </c>
      <c r="B74" s="45">
        <v>-270.47000000000003</v>
      </c>
      <c r="C74" s="59" t="s">
        <v>954</v>
      </c>
      <c r="D74" s="31" t="s">
        <v>400</v>
      </c>
      <c r="E74" s="54">
        <v>76</v>
      </c>
      <c r="F74" s="58">
        <v>1842</v>
      </c>
      <c r="G74" s="47">
        <f t="shared" si="222"/>
        <v>1786.9199999999958</v>
      </c>
      <c r="H74" s="30">
        <f t="shared" si="223"/>
        <v>55.080000000004247</v>
      </c>
      <c r="I74" s="17" t="s">
        <v>464</v>
      </c>
      <c r="J74" s="23" t="str">
        <f t="shared" ref="J74" si="292">TEXT(A74,"dddd")</f>
        <v>Thursday</v>
      </c>
      <c r="K74" s="17"/>
      <c r="L74" s="23">
        <f t="shared" ref="L74" si="293">DAY(A74)</f>
        <v>17</v>
      </c>
      <c r="M74" s="23" t="str">
        <f t="shared" ref="M74" si="294">TEXT(A74,"mmmm")</f>
        <v>September</v>
      </c>
      <c r="N74" s="23">
        <f t="shared" ref="N74" si="295">YEAR(A74)</f>
        <v>2020</v>
      </c>
    </row>
    <row r="75" spans="1:14" x14ac:dyDescent="0.2">
      <c r="A75" s="19">
        <v>44090</v>
      </c>
      <c r="B75" s="45">
        <v>91.12</v>
      </c>
      <c r="C75" s="59" t="s">
        <v>954</v>
      </c>
      <c r="D75" s="31" t="s">
        <v>400</v>
      </c>
      <c r="E75" s="54">
        <v>90</v>
      </c>
      <c r="F75" s="58">
        <v>2087</v>
      </c>
      <c r="G75" s="47">
        <f t="shared" si="222"/>
        <v>2057.3899999999958</v>
      </c>
      <c r="H75" s="30">
        <f t="shared" si="223"/>
        <v>29.61000000000422</v>
      </c>
      <c r="I75" s="17" t="s">
        <v>464</v>
      </c>
      <c r="J75" s="23" t="str">
        <f t="shared" ref="J75" si="296">TEXT(A75,"dddd")</f>
        <v>Wednesday</v>
      </c>
      <c r="K75" s="17"/>
      <c r="L75" s="23">
        <f t="shared" ref="L75" si="297">DAY(A75)</f>
        <v>16</v>
      </c>
      <c r="M75" s="23" t="str">
        <f t="shared" ref="M75" si="298">TEXT(A75,"mmmm")</f>
        <v>September</v>
      </c>
      <c r="N75" s="23">
        <f t="shared" ref="N75" si="299">YEAR(A75)</f>
        <v>2020</v>
      </c>
    </row>
    <row r="76" spans="1:14" x14ac:dyDescent="0.2">
      <c r="A76" s="19">
        <v>44089</v>
      </c>
      <c r="B76" s="45">
        <v>25</v>
      </c>
      <c r="C76" s="59" t="s">
        <v>952</v>
      </c>
      <c r="D76" s="31" t="s">
        <v>443</v>
      </c>
      <c r="E76" s="68" t="s">
        <v>509</v>
      </c>
      <c r="F76" s="58">
        <v>1996</v>
      </c>
      <c r="G76" s="47">
        <f t="shared" si="222"/>
        <v>1966.2699999999957</v>
      </c>
      <c r="H76" s="30">
        <f t="shared" si="223"/>
        <v>29.730000000004338</v>
      </c>
      <c r="I76" s="17" t="s">
        <v>466</v>
      </c>
      <c r="J76" s="23" t="str">
        <f t="shared" ref="J76:J77" si="300">TEXT(A76,"dddd")</f>
        <v>Tuesday</v>
      </c>
      <c r="K76" s="67" t="s">
        <v>955</v>
      </c>
      <c r="L76" s="23">
        <f t="shared" ref="L76:L77" si="301">DAY(A76)</f>
        <v>15</v>
      </c>
      <c r="M76" s="23" t="str">
        <f t="shared" ref="M76:M77" si="302">TEXT(A76,"mmmm")</f>
        <v>September</v>
      </c>
      <c r="N76" s="23">
        <f t="shared" ref="N76:N77" si="303">YEAR(A76)</f>
        <v>2020</v>
      </c>
    </row>
    <row r="77" spans="1:14" x14ac:dyDescent="0.2">
      <c r="A77" s="19">
        <v>44089</v>
      </c>
      <c r="B77" s="45">
        <v>50</v>
      </c>
      <c r="C77" s="59" t="s">
        <v>954</v>
      </c>
      <c r="D77" s="31" t="s">
        <v>400</v>
      </c>
      <c r="E77" s="69" t="s">
        <v>509</v>
      </c>
      <c r="F77" s="58">
        <v>1996</v>
      </c>
      <c r="G77" s="47">
        <f t="shared" si="222"/>
        <v>1941.2699999999957</v>
      </c>
      <c r="H77" s="30">
        <f t="shared" si="223"/>
        <v>54.730000000004338</v>
      </c>
      <c r="I77" s="17" t="s">
        <v>466</v>
      </c>
      <c r="J77" s="23" t="str">
        <f t="shared" si="300"/>
        <v>Tuesday</v>
      </c>
      <c r="K77" s="17" t="s">
        <v>949</v>
      </c>
      <c r="L77" s="23">
        <f t="shared" si="301"/>
        <v>15</v>
      </c>
      <c r="M77" s="23" t="str">
        <f t="shared" si="302"/>
        <v>September</v>
      </c>
      <c r="N77" s="23">
        <f t="shared" si="303"/>
        <v>2020</v>
      </c>
    </row>
    <row r="78" spans="1:14" x14ac:dyDescent="0.2">
      <c r="A78" s="19">
        <v>44088</v>
      </c>
      <c r="B78" s="45">
        <v>64.64</v>
      </c>
      <c r="C78" s="59" t="s">
        <v>954</v>
      </c>
      <c r="D78" s="31" t="s">
        <v>443</v>
      </c>
      <c r="E78" s="54">
        <v>95</v>
      </c>
      <c r="F78" s="58">
        <v>1946</v>
      </c>
      <c r="G78" s="47">
        <f t="shared" si="222"/>
        <v>1891.2699999999957</v>
      </c>
      <c r="H78" s="30">
        <f t="shared" si="223"/>
        <v>54.730000000004338</v>
      </c>
      <c r="I78" s="17" t="s">
        <v>464</v>
      </c>
      <c r="J78" s="23" t="str">
        <f t="shared" ref="J78:J79" si="304">TEXT(A78,"dddd")</f>
        <v>Monday</v>
      </c>
      <c r="K78" s="17"/>
      <c r="L78" s="23">
        <f t="shared" ref="L78:L79" si="305">DAY(A78)</f>
        <v>14</v>
      </c>
      <c r="M78" s="23" t="str">
        <f t="shared" ref="M78:M79" si="306">TEXT(A78,"mmmm")</f>
        <v>September</v>
      </c>
      <c r="N78" s="23">
        <f t="shared" ref="N78:N79" si="307">YEAR(A78)</f>
        <v>2020</v>
      </c>
    </row>
    <row r="79" spans="1:14" x14ac:dyDescent="0.2">
      <c r="A79" s="19">
        <v>44088</v>
      </c>
      <c r="B79" s="45">
        <v>-127.63</v>
      </c>
      <c r="C79" s="59" t="s">
        <v>954</v>
      </c>
      <c r="D79" s="31" t="s">
        <v>400</v>
      </c>
      <c r="E79" s="54">
        <v>76</v>
      </c>
      <c r="F79" s="58">
        <v>1946</v>
      </c>
      <c r="G79" s="47">
        <f t="shared" si="222"/>
        <v>1826.6299999999956</v>
      </c>
      <c r="H79" s="30">
        <f t="shared" si="223"/>
        <v>119.37000000000444</v>
      </c>
      <c r="I79" s="17" t="s">
        <v>464</v>
      </c>
      <c r="J79" s="23" t="str">
        <f t="shared" si="304"/>
        <v>Monday</v>
      </c>
      <c r="K79" s="17"/>
      <c r="L79" s="23">
        <f t="shared" si="305"/>
        <v>14</v>
      </c>
      <c r="M79" s="23" t="str">
        <f t="shared" si="306"/>
        <v>September</v>
      </c>
      <c r="N79" s="23">
        <f t="shared" si="307"/>
        <v>2020</v>
      </c>
    </row>
    <row r="80" spans="1:14" x14ac:dyDescent="0.2">
      <c r="A80" s="19">
        <v>44087</v>
      </c>
      <c r="B80" s="45">
        <v>25</v>
      </c>
      <c r="C80" s="59" t="s">
        <v>952</v>
      </c>
      <c r="D80" s="31" t="s">
        <v>443</v>
      </c>
      <c r="E80" s="68" t="s">
        <v>509</v>
      </c>
      <c r="F80" s="58">
        <v>2009</v>
      </c>
      <c r="G80" s="47">
        <f t="shared" si="222"/>
        <v>1954.2599999999957</v>
      </c>
      <c r="H80" s="30">
        <f t="shared" si="223"/>
        <v>54.740000000004329</v>
      </c>
      <c r="I80" s="17" t="s">
        <v>466</v>
      </c>
      <c r="J80" s="23" t="str">
        <f t="shared" ref="J80" si="308">TEXT(A80,"dddd")</f>
        <v>Sunday</v>
      </c>
      <c r="K80" s="17" t="s">
        <v>954</v>
      </c>
      <c r="L80" s="23">
        <f t="shared" ref="L80" si="309">DAY(A80)</f>
        <v>13</v>
      </c>
      <c r="M80" s="23" t="str">
        <f t="shared" ref="M80" si="310">TEXT(A80,"mmmm")</f>
        <v>September</v>
      </c>
      <c r="N80" s="23">
        <f t="shared" ref="N80" si="311">YEAR(A80)</f>
        <v>2020</v>
      </c>
    </row>
    <row r="81" spans="1:14" x14ac:dyDescent="0.2">
      <c r="A81" s="19">
        <v>44087</v>
      </c>
      <c r="B81" s="45">
        <v>11.7</v>
      </c>
      <c r="C81" s="59" t="s">
        <v>954</v>
      </c>
      <c r="D81" s="31" t="s">
        <v>400</v>
      </c>
      <c r="E81" s="54">
        <v>168</v>
      </c>
      <c r="F81" s="58">
        <v>2009</v>
      </c>
      <c r="G81" s="47">
        <f t="shared" si="222"/>
        <v>1929.2599999999957</v>
      </c>
      <c r="H81" s="30">
        <f t="shared" si="223"/>
        <v>79.740000000004329</v>
      </c>
      <c r="I81" s="17" t="s">
        <v>464</v>
      </c>
      <c r="J81" s="23" t="str">
        <f t="shared" ref="J81" si="312">TEXT(A81,"dddd")</f>
        <v>Sunday</v>
      </c>
      <c r="K81" s="17"/>
      <c r="L81" s="23">
        <f t="shared" ref="L81" si="313">DAY(A81)</f>
        <v>13</v>
      </c>
      <c r="M81" s="23" t="str">
        <f t="shared" ref="M81" si="314">TEXT(A81,"mmmm")</f>
        <v>September</v>
      </c>
      <c r="N81" s="23">
        <f t="shared" ref="N81" si="315">YEAR(A81)</f>
        <v>2020</v>
      </c>
    </row>
    <row r="82" spans="1:14" x14ac:dyDescent="0.2">
      <c r="A82" s="19">
        <v>44086</v>
      </c>
      <c r="B82" s="45">
        <v>26.37</v>
      </c>
      <c r="C82" s="59" t="s">
        <v>954</v>
      </c>
      <c r="D82" s="31" t="s">
        <v>400</v>
      </c>
      <c r="E82" s="54">
        <v>79</v>
      </c>
      <c r="F82" s="58">
        <v>1972</v>
      </c>
      <c r="G82" s="47">
        <f t="shared" si="222"/>
        <v>1917.5599999999956</v>
      </c>
      <c r="H82" s="30">
        <f t="shared" si="223"/>
        <v>54.440000000004375</v>
      </c>
      <c r="I82" s="17" t="s">
        <v>464</v>
      </c>
      <c r="J82" s="23" t="str">
        <f t="shared" ref="J82" si="316">TEXT(A82,"dddd")</f>
        <v>Saturday</v>
      </c>
      <c r="K82" s="17"/>
      <c r="L82" s="23">
        <f t="shared" ref="L82" si="317">DAY(A82)</f>
        <v>12</v>
      </c>
      <c r="M82" s="23" t="str">
        <f t="shared" ref="M82" si="318">TEXT(A82,"mmmm")</f>
        <v>September</v>
      </c>
      <c r="N82" s="23">
        <f t="shared" ref="N82" si="319">YEAR(A82)</f>
        <v>2020</v>
      </c>
    </row>
    <row r="83" spans="1:14" x14ac:dyDescent="0.2">
      <c r="A83" s="19">
        <v>44085</v>
      </c>
      <c r="B83" s="45">
        <v>4.4800000000000004</v>
      </c>
      <c r="C83" s="59" t="s">
        <v>954</v>
      </c>
      <c r="D83" s="31" t="s">
        <v>400</v>
      </c>
      <c r="E83" s="54">
        <v>40</v>
      </c>
      <c r="F83" s="58">
        <v>1946</v>
      </c>
      <c r="G83" s="47">
        <f t="shared" si="222"/>
        <v>1891.1899999999957</v>
      </c>
      <c r="H83" s="30">
        <f t="shared" si="223"/>
        <v>54.810000000004266</v>
      </c>
      <c r="I83" s="17" t="s">
        <v>464</v>
      </c>
      <c r="J83" s="23" t="str">
        <f t="shared" ref="J83" si="320">TEXT(A83,"dddd")</f>
        <v>Friday</v>
      </c>
      <c r="K83" s="17"/>
      <c r="L83" s="23">
        <f t="shared" ref="L83" si="321">DAY(A83)</f>
        <v>11</v>
      </c>
      <c r="M83" s="23" t="str">
        <f t="shared" ref="M83" si="322">TEXT(A83,"mmmm")</f>
        <v>September</v>
      </c>
      <c r="N83" s="23">
        <f t="shared" ref="N83" si="323">YEAR(A83)</f>
        <v>2020</v>
      </c>
    </row>
    <row r="84" spans="1:14" x14ac:dyDescent="0.2">
      <c r="A84" s="19">
        <v>44084</v>
      </c>
      <c r="B84" s="45">
        <v>14.49</v>
      </c>
      <c r="C84" s="59" t="s">
        <v>954</v>
      </c>
      <c r="D84" s="31" t="s">
        <v>400</v>
      </c>
      <c r="E84" s="54">
        <v>108</v>
      </c>
      <c r="F84" s="58">
        <v>1942</v>
      </c>
      <c r="G84" s="47">
        <f t="shared" si="222"/>
        <v>1886.7099999999957</v>
      </c>
      <c r="H84" s="30">
        <f t="shared" si="223"/>
        <v>55.290000000004284</v>
      </c>
      <c r="I84" s="17" t="s">
        <v>464</v>
      </c>
      <c r="J84" s="23" t="str">
        <f t="shared" ref="J84" si="324">TEXT(A84,"dddd")</f>
        <v>Thursday</v>
      </c>
      <c r="K84" s="17"/>
      <c r="L84" s="23">
        <f t="shared" ref="L84" si="325">DAY(A84)</f>
        <v>10</v>
      </c>
      <c r="M84" s="23" t="str">
        <f t="shared" ref="M84" si="326">TEXT(A84,"mmmm")</f>
        <v>September</v>
      </c>
      <c r="N84" s="23">
        <f t="shared" ref="N84" si="327">YEAR(A84)</f>
        <v>2020</v>
      </c>
    </row>
    <row r="85" spans="1:14" x14ac:dyDescent="0.2">
      <c r="A85" s="19">
        <v>44083</v>
      </c>
      <c r="B85" s="45">
        <v>74.569999999999993</v>
      </c>
      <c r="C85" s="59" t="s">
        <v>954</v>
      </c>
      <c r="D85" s="31" t="s">
        <v>400</v>
      </c>
      <c r="E85" s="51">
        <v>28</v>
      </c>
      <c r="F85" s="58">
        <v>1927</v>
      </c>
      <c r="G85" s="47">
        <f t="shared" si="222"/>
        <v>1872.2199999999957</v>
      </c>
      <c r="H85" s="30">
        <f t="shared" si="223"/>
        <v>54.780000000004293</v>
      </c>
      <c r="I85" s="17" t="s">
        <v>464</v>
      </c>
      <c r="J85" s="23" t="str">
        <f t="shared" ref="J85" si="328">TEXT(A85,"dddd")</f>
        <v>Wednesday</v>
      </c>
      <c r="K85" s="17"/>
      <c r="L85" s="23">
        <f t="shared" ref="L85" si="329">DAY(A85)</f>
        <v>9</v>
      </c>
      <c r="M85" s="23" t="str">
        <f t="shared" ref="M85" si="330">TEXT(A85,"mmmm")</f>
        <v>September</v>
      </c>
      <c r="N85" s="23">
        <f t="shared" ref="N85" si="331">YEAR(A85)</f>
        <v>2020</v>
      </c>
    </row>
    <row r="86" spans="1:14" x14ac:dyDescent="0.2">
      <c r="A86" s="19">
        <v>44082</v>
      </c>
      <c r="B86" s="45">
        <v>50</v>
      </c>
      <c r="C86" s="59" t="s">
        <v>954</v>
      </c>
      <c r="D86" s="31" t="s">
        <v>400</v>
      </c>
      <c r="E86" s="52" t="s">
        <v>509</v>
      </c>
      <c r="F86" s="58">
        <v>1852</v>
      </c>
      <c r="G86" s="47">
        <f t="shared" si="222"/>
        <v>1797.6499999999958</v>
      </c>
      <c r="H86" s="30">
        <f t="shared" si="223"/>
        <v>54.350000000004229</v>
      </c>
      <c r="I86" s="17" t="s">
        <v>466</v>
      </c>
      <c r="J86" s="23" t="str">
        <f t="shared" ref="J86" si="332">TEXT(A86,"dddd")</f>
        <v>Tuesday</v>
      </c>
      <c r="K86" s="17" t="s">
        <v>948</v>
      </c>
      <c r="L86" s="23">
        <f t="shared" ref="L86" si="333">DAY(A86)</f>
        <v>8</v>
      </c>
      <c r="M86" s="23" t="str">
        <f t="shared" ref="M86" si="334">TEXT(A86,"mmmm")</f>
        <v>September</v>
      </c>
      <c r="N86" s="23">
        <f t="shared" ref="N86" si="335">YEAR(A86)</f>
        <v>2020</v>
      </c>
    </row>
    <row r="87" spans="1:14" x14ac:dyDescent="0.2">
      <c r="A87" s="19">
        <v>44081</v>
      </c>
      <c r="B87" s="45">
        <v>206.19</v>
      </c>
      <c r="C87" s="59" t="s">
        <v>954</v>
      </c>
      <c r="D87" s="31" t="s">
        <v>400</v>
      </c>
      <c r="E87" s="54">
        <v>71</v>
      </c>
      <c r="F87" s="58">
        <v>1802</v>
      </c>
      <c r="G87" s="47">
        <f t="shared" si="222"/>
        <v>1747.6499999999958</v>
      </c>
      <c r="H87" s="30">
        <f t="shared" si="223"/>
        <v>54.350000000004229</v>
      </c>
      <c r="I87" s="17" t="s">
        <v>464</v>
      </c>
      <c r="J87" s="23" t="str">
        <f t="shared" ref="J87" si="336">TEXT(A87,"dddd")</f>
        <v>Monday</v>
      </c>
      <c r="K87" s="17"/>
      <c r="L87" s="23">
        <f t="shared" ref="L87" si="337">DAY(A87)</f>
        <v>7</v>
      </c>
      <c r="M87" s="23" t="str">
        <f t="shared" ref="M87" si="338">TEXT(A87,"mmmm")</f>
        <v>September</v>
      </c>
      <c r="N87" s="23">
        <f t="shared" ref="N87" si="339">YEAR(A87)</f>
        <v>2020</v>
      </c>
    </row>
    <row r="88" spans="1:14" x14ac:dyDescent="0.2">
      <c r="A88" s="19">
        <v>44080</v>
      </c>
      <c r="B88" s="45">
        <v>1.48</v>
      </c>
      <c r="C88" s="59" t="s">
        <v>445</v>
      </c>
      <c r="D88" s="31" t="s">
        <v>400</v>
      </c>
      <c r="E88" s="50">
        <v>164</v>
      </c>
      <c r="F88" s="58"/>
      <c r="G88" s="47">
        <f t="shared" si="222"/>
        <v>1541.4599999999957</v>
      </c>
      <c r="H88" s="30">
        <f t="shared" si="223"/>
        <v>-1541.4599999999957</v>
      </c>
      <c r="I88" s="17" t="s">
        <v>463</v>
      </c>
      <c r="J88" s="23" t="str">
        <f t="shared" ref="J88" si="340">TEXT(A88,"dddd")</f>
        <v>Sunday</v>
      </c>
      <c r="K88" s="17"/>
      <c r="L88" s="23">
        <f t="shared" ref="L88" si="341">DAY(A88)</f>
        <v>6</v>
      </c>
      <c r="M88" s="23" t="str">
        <f t="shared" ref="M88" si="342">TEXT(A88,"mmmm")</f>
        <v>September</v>
      </c>
      <c r="N88" s="23">
        <f t="shared" ref="N88" si="343">YEAR(A88)</f>
        <v>2020</v>
      </c>
    </row>
    <row r="89" spans="1:14" x14ac:dyDescent="0.2">
      <c r="A89" s="19">
        <v>44079</v>
      </c>
      <c r="B89" s="45">
        <v>-52.01</v>
      </c>
      <c r="C89" s="59" t="s">
        <v>954</v>
      </c>
      <c r="D89" s="31" t="s">
        <v>400</v>
      </c>
      <c r="E89" s="54">
        <v>163</v>
      </c>
      <c r="F89" s="58">
        <v>1596</v>
      </c>
      <c r="G89" s="47">
        <f t="shared" si="222"/>
        <v>1539.9799999999957</v>
      </c>
      <c r="H89" s="30">
        <f t="shared" si="223"/>
        <v>56.020000000004302</v>
      </c>
      <c r="I89" s="17" t="s">
        <v>464</v>
      </c>
      <c r="J89" s="23" t="str">
        <f t="shared" ref="J89" si="344">TEXT(A89,"dddd")</f>
        <v>Saturday</v>
      </c>
      <c r="K89" s="17"/>
      <c r="L89" s="23">
        <f t="shared" ref="L89" si="345">DAY(A89)</f>
        <v>5</v>
      </c>
      <c r="M89" s="23" t="str">
        <f t="shared" ref="M89" si="346">TEXT(A89,"mmmm")</f>
        <v>September</v>
      </c>
      <c r="N89" s="23">
        <f t="shared" ref="N89" si="347">YEAR(A89)</f>
        <v>2020</v>
      </c>
    </row>
    <row r="90" spans="1:14" x14ac:dyDescent="0.2">
      <c r="A90" s="19">
        <v>44078</v>
      </c>
      <c r="B90" s="45">
        <v>35</v>
      </c>
      <c r="C90" s="59" t="s">
        <v>951</v>
      </c>
      <c r="D90" s="31" t="s">
        <v>450</v>
      </c>
      <c r="E90" s="68" t="s">
        <v>509</v>
      </c>
      <c r="F90" s="58">
        <v>1648</v>
      </c>
      <c r="G90" s="47">
        <f t="shared" si="222"/>
        <v>1591.9899999999957</v>
      </c>
      <c r="H90" s="30">
        <f t="shared" si="223"/>
        <v>56.010000000004311</v>
      </c>
      <c r="I90" s="17" t="s">
        <v>466</v>
      </c>
      <c r="J90" s="23" t="str">
        <f t="shared" ref="J90" si="348">TEXT(A90,"dddd")</f>
        <v>Friday</v>
      </c>
      <c r="K90" s="67" t="s">
        <v>445</v>
      </c>
      <c r="L90" s="23">
        <f t="shared" ref="L90" si="349">DAY(A90)</f>
        <v>4</v>
      </c>
      <c r="M90" s="23" t="str">
        <f t="shared" ref="M90" si="350">TEXT(A90,"mmmm")</f>
        <v>September</v>
      </c>
      <c r="N90" s="23">
        <f t="shared" ref="N90" si="351">YEAR(A90)</f>
        <v>2020</v>
      </c>
    </row>
    <row r="91" spans="1:14" x14ac:dyDescent="0.2">
      <c r="A91" s="19">
        <v>44078</v>
      </c>
      <c r="B91" s="45">
        <v>-226.74</v>
      </c>
      <c r="C91" s="59" t="s">
        <v>445</v>
      </c>
      <c r="D91" s="31" t="s">
        <v>443</v>
      </c>
      <c r="E91" s="50">
        <v>159</v>
      </c>
      <c r="F91" s="58">
        <v>1648</v>
      </c>
      <c r="G91" s="47">
        <f t="shared" si="222"/>
        <v>1556.9899999999957</v>
      </c>
      <c r="H91" s="30">
        <f t="shared" si="223"/>
        <v>91.010000000004311</v>
      </c>
      <c r="I91" s="17" t="s">
        <v>463</v>
      </c>
      <c r="J91" s="23" t="str">
        <f t="shared" ref="J91:J92" si="352">TEXT(A91,"dddd")</f>
        <v>Friday</v>
      </c>
      <c r="K91" s="17"/>
      <c r="L91" s="23">
        <f t="shared" ref="L91:L92" si="353">DAY(A91)</f>
        <v>4</v>
      </c>
      <c r="M91" s="23" t="str">
        <f t="shared" ref="M91:M92" si="354">TEXT(A91,"mmmm")</f>
        <v>September</v>
      </c>
      <c r="N91" s="23">
        <f t="shared" ref="N91:N92" si="355">YEAR(A91)</f>
        <v>2020</v>
      </c>
    </row>
    <row r="92" spans="1:14" x14ac:dyDescent="0.2">
      <c r="A92" s="19">
        <v>44078</v>
      </c>
      <c r="B92" s="45">
        <v>-54.43</v>
      </c>
      <c r="C92" s="59" t="s">
        <v>954</v>
      </c>
      <c r="D92" s="31" t="s">
        <v>400</v>
      </c>
      <c r="E92" s="54">
        <v>27</v>
      </c>
      <c r="F92" s="58">
        <v>1648</v>
      </c>
      <c r="G92" s="47">
        <f t="shared" si="222"/>
        <v>1783.7299999999957</v>
      </c>
      <c r="H92" s="30">
        <f t="shared" si="223"/>
        <v>-135.7299999999957</v>
      </c>
      <c r="I92" s="17" t="s">
        <v>464</v>
      </c>
      <c r="J92" s="23" t="str">
        <f t="shared" si="352"/>
        <v>Friday</v>
      </c>
      <c r="K92" s="17"/>
      <c r="L92" s="23">
        <f t="shared" si="353"/>
        <v>4</v>
      </c>
      <c r="M92" s="23" t="str">
        <f t="shared" si="354"/>
        <v>September</v>
      </c>
      <c r="N92" s="23">
        <f t="shared" si="355"/>
        <v>2020</v>
      </c>
    </row>
    <row r="93" spans="1:14" x14ac:dyDescent="0.2">
      <c r="A93" s="19">
        <v>44077</v>
      </c>
      <c r="B93" s="45">
        <v>6.11</v>
      </c>
      <c r="C93" s="59" t="s">
        <v>445</v>
      </c>
      <c r="D93" s="31" t="s">
        <v>400</v>
      </c>
      <c r="E93" s="50">
        <v>102</v>
      </c>
      <c r="F93" s="58">
        <v>1894</v>
      </c>
      <c r="G93" s="47">
        <f t="shared" si="222"/>
        <v>1838.1599999999958</v>
      </c>
      <c r="H93" s="30">
        <f t="shared" si="223"/>
        <v>55.840000000004238</v>
      </c>
      <c r="I93" s="17" t="s">
        <v>463</v>
      </c>
      <c r="J93" s="23" t="str">
        <f t="shared" ref="J93" si="356">TEXT(A93,"dddd")</f>
        <v>Thursday</v>
      </c>
      <c r="K93" s="17"/>
      <c r="L93" s="23">
        <f t="shared" ref="L93" si="357">DAY(A93)</f>
        <v>3</v>
      </c>
      <c r="M93" s="23" t="str">
        <f t="shared" ref="M93" si="358">TEXT(A93,"mmmm")</f>
        <v>September</v>
      </c>
      <c r="N93" s="23">
        <f t="shared" ref="N93" si="359">YEAR(A93)</f>
        <v>2020</v>
      </c>
    </row>
    <row r="94" spans="1:14" x14ac:dyDescent="0.2">
      <c r="A94" s="19">
        <v>44076</v>
      </c>
      <c r="B94" s="45">
        <v>30.61</v>
      </c>
      <c r="C94" s="59" t="s">
        <v>954</v>
      </c>
      <c r="D94" s="31" t="s">
        <v>400</v>
      </c>
      <c r="E94" s="54">
        <v>74</v>
      </c>
      <c r="F94" s="58">
        <v>1888</v>
      </c>
      <c r="G94" s="47">
        <f t="shared" si="222"/>
        <v>1832.0499999999959</v>
      </c>
      <c r="H94" s="30">
        <f t="shared" si="223"/>
        <v>55.950000000004138</v>
      </c>
      <c r="I94" s="17" t="s">
        <v>464</v>
      </c>
      <c r="J94" s="23" t="str">
        <f t="shared" ref="J94" si="360">TEXT(A94,"dddd")</f>
        <v>Wednesday</v>
      </c>
      <c r="K94" s="17"/>
      <c r="L94" s="23">
        <f t="shared" ref="L94" si="361">DAY(A94)</f>
        <v>2</v>
      </c>
      <c r="M94" s="23" t="str">
        <f t="shared" ref="M94" si="362">TEXT(A94,"mmmm")</f>
        <v>September</v>
      </c>
      <c r="N94" s="23">
        <f t="shared" ref="N94" si="363">YEAR(A94)</f>
        <v>2020</v>
      </c>
    </row>
    <row r="95" spans="1:14" x14ac:dyDescent="0.2">
      <c r="A95" s="19">
        <v>44075</v>
      </c>
      <c r="B95" s="45">
        <v>-103.43</v>
      </c>
      <c r="C95" s="59" t="s">
        <v>954</v>
      </c>
      <c r="D95" s="31" t="s">
        <v>400</v>
      </c>
      <c r="E95" s="51">
        <v>66</v>
      </c>
      <c r="F95" s="58">
        <v>1857</v>
      </c>
      <c r="G95" s="47">
        <f t="shared" si="222"/>
        <v>1801.439999999996</v>
      </c>
      <c r="H95" s="30">
        <f t="shared" si="223"/>
        <v>55.560000000004038</v>
      </c>
      <c r="I95" s="17" t="s">
        <v>464</v>
      </c>
      <c r="J95" s="23" t="str">
        <f t="shared" ref="J95" si="364">TEXT(A95,"dddd")</f>
        <v>Tuesday</v>
      </c>
      <c r="K95" s="17"/>
      <c r="L95" s="23">
        <f t="shared" ref="L95" si="365">DAY(A95)</f>
        <v>1</v>
      </c>
      <c r="M95" s="23" t="str">
        <f t="shared" ref="M95" si="366">TEXT(A95,"mmmm")</f>
        <v>September</v>
      </c>
      <c r="N95" s="23">
        <f t="shared" ref="N95" si="367">YEAR(A95)</f>
        <v>2020</v>
      </c>
    </row>
    <row r="96" spans="1:14" x14ac:dyDescent="0.2">
      <c r="A96" s="19">
        <v>44074</v>
      </c>
      <c r="B96" s="45">
        <v>-162.43</v>
      </c>
      <c r="C96" s="59" t="s">
        <v>954</v>
      </c>
      <c r="D96" s="31" t="s">
        <v>400</v>
      </c>
      <c r="E96" s="54">
        <v>84</v>
      </c>
      <c r="F96" s="58">
        <v>1960</v>
      </c>
      <c r="G96" s="47">
        <f t="shared" si="222"/>
        <v>1904.869999999996</v>
      </c>
      <c r="H96" s="30">
        <f t="shared" si="223"/>
        <v>55.130000000003974</v>
      </c>
      <c r="I96" s="17" t="s">
        <v>464</v>
      </c>
      <c r="J96" s="23" t="str">
        <f t="shared" ref="J96" si="368">TEXT(A96,"dddd")</f>
        <v>Monday</v>
      </c>
      <c r="K96" s="17"/>
      <c r="L96" s="23">
        <f t="shared" ref="L96" si="369">DAY(A96)</f>
        <v>31</v>
      </c>
      <c r="M96" s="23" t="str">
        <f t="shared" ref="M96" si="370">TEXT(A96,"mmmm")</f>
        <v>August</v>
      </c>
      <c r="N96" s="23">
        <f t="shared" ref="N96" si="371">YEAR(A96)</f>
        <v>2020</v>
      </c>
    </row>
    <row r="97" spans="1:14" x14ac:dyDescent="0.2">
      <c r="A97" s="19">
        <v>44073</v>
      </c>
      <c r="B97" s="45">
        <v>-183.59</v>
      </c>
      <c r="C97" s="59" t="s">
        <v>954</v>
      </c>
      <c r="D97" s="31" t="s">
        <v>400</v>
      </c>
      <c r="E97" s="54">
        <v>111</v>
      </c>
      <c r="F97" s="58">
        <v>2122</v>
      </c>
      <c r="G97" s="47">
        <f t="shared" si="222"/>
        <v>2067.2999999999961</v>
      </c>
      <c r="H97" s="30">
        <f t="shared" si="223"/>
        <v>54.700000000003911</v>
      </c>
      <c r="I97" s="17" t="s">
        <v>464</v>
      </c>
      <c r="J97" s="23" t="str">
        <f t="shared" ref="J97" si="372">TEXT(A97,"dddd")</f>
        <v>Sunday</v>
      </c>
      <c r="K97" s="17"/>
      <c r="L97" s="23">
        <f t="shared" ref="L97" si="373">DAY(A97)</f>
        <v>30</v>
      </c>
      <c r="M97" s="23" t="str">
        <f t="shared" ref="M97" si="374">TEXT(A97,"mmmm")</f>
        <v>August</v>
      </c>
      <c r="N97" s="23">
        <f t="shared" ref="N97" si="375">YEAR(A97)</f>
        <v>2020</v>
      </c>
    </row>
    <row r="98" spans="1:14" x14ac:dyDescent="0.2">
      <c r="A98" s="19">
        <v>44072</v>
      </c>
      <c r="B98" s="45">
        <v>58.26</v>
      </c>
      <c r="C98" s="59" t="s">
        <v>954</v>
      </c>
      <c r="D98" s="31" t="s">
        <v>400</v>
      </c>
      <c r="E98" s="54">
        <v>91</v>
      </c>
      <c r="F98" s="58">
        <v>2306</v>
      </c>
      <c r="G98" s="47">
        <f t="shared" si="222"/>
        <v>2250.8899999999962</v>
      </c>
      <c r="H98" s="30">
        <f t="shared" si="223"/>
        <v>55.110000000003765</v>
      </c>
      <c r="I98" s="17" t="s">
        <v>464</v>
      </c>
      <c r="J98" s="23" t="str">
        <f t="shared" ref="J98" si="376">TEXT(A98,"dddd")</f>
        <v>Saturday</v>
      </c>
      <c r="K98" s="17"/>
      <c r="L98" s="23">
        <f t="shared" ref="L98" si="377">DAY(A98)</f>
        <v>29</v>
      </c>
      <c r="M98" s="23" t="str">
        <f t="shared" ref="M98" si="378">TEXT(A98,"mmmm")</f>
        <v>August</v>
      </c>
      <c r="N98" s="23">
        <f t="shared" ref="N98" si="379">YEAR(A98)</f>
        <v>2020</v>
      </c>
    </row>
    <row r="99" spans="1:14" x14ac:dyDescent="0.2">
      <c r="A99" s="19">
        <v>44071</v>
      </c>
      <c r="B99" s="45">
        <v>-162.43</v>
      </c>
      <c r="C99" s="59" t="s">
        <v>954</v>
      </c>
      <c r="D99" s="31" t="s">
        <v>400</v>
      </c>
      <c r="E99" s="54">
        <v>91</v>
      </c>
      <c r="F99" s="58">
        <v>2248</v>
      </c>
      <c r="G99" s="47">
        <f t="shared" si="222"/>
        <v>2192.629999999996</v>
      </c>
      <c r="H99" s="30">
        <f t="shared" si="223"/>
        <v>55.370000000003984</v>
      </c>
      <c r="I99" s="17" t="s">
        <v>464</v>
      </c>
      <c r="J99" s="23" t="str">
        <f t="shared" ref="J99" si="380">TEXT(A99,"dddd")</f>
        <v>Friday</v>
      </c>
      <c r="K99" s="17"/>
      <c r="L99" s="23">
        <f t="shared" ref="L99" si="381">DAY(A99)</f>
        <v>28</v>
      </c>
      <c r="M99" s="23" t="str">
        <f t="shared" ref="M99" si="382">TEXT(A99,"mmmm")</f>
        <v>August</v>
      </c>
      <c r="N99" s="23">
        <f t="shared" ref="N99" si="383">YEAR(A99)</f>
        <v>2020</v>
      </c>
    </row>
    <row r="100" spans="1:14" x14ac:dyDescent="0.2">
      <c r="A100" s="19">
        <v>44070</v>
      </c>
      <c r="B100" s="45">
        <v>138.16</v>
      </c>
      <c r="C100" s="59" t="s">
        <v>954</v>
      </c>
      <c r="D100" s="31" t="s">
        <v>400</v>
      </c>
      <c r="E100" s="54">
        <v>52</v>
      </c>
      <c r="F100" s="58">
        <v>2410</v>
      </c>
      <c r="G100" s="47">
        <f t="shared" si="222"/>
        <v>2355.0599999999959</v>
      </c>
      <c r="H100" s="30">
        <f t="shared" si="223"/>
        <v>54.940000000004147</v>
      </c>
      <c r="I100" s="17" t="s">
        <v>464</v>
      </c>
      <c r="J100" s="23" t="str">
        <f t="shared" ref="J100" si="384">TEXT(A100,"dddd")</f>
        <v>Thursday</v>
      </c>
      <c r="K100" s="17"/>
      <c r="L100" s="23">
        <f t="shared" ref="L100" si="385">DAY(A100)</f>
        <v>27</v>
      </c>
      <c r="M100" s="23" t="str">
        <f t="shared" ref="M100" si="386">TEXT(A100,"mmmm")</f>
        <v>August</v>
      </c>
      <c r="N100" s="23">
        <f t="shared" ref="N100" si="387">YEAR(A100)</f>
        <v>2020</v>
      </c>
    </row>
    <row r="101" spans="1:14" x14ac:dyDescent="0.2">
      <c r="A101" s="19">
        <v>44069</v>
      </c>
      <c r="B101" s="45">
        <v>-186.31</v>
      </c>
      <c r="C101" s="59" t="s">
        <v>954</v>
      </c>
      <c r="D101" s="31" t="s">
        <v>400</v>
      </c>
      <c r="E101" s="54">
        <v>59</v>
      </c>
      <c r="F101" s="58">
        <v>2272</v>
      </c>
      <c r="G101" s="47">
        <f t="shared" si="222"/>
        <v>2216.899999999996</v>
      </c>
      <c r="H101" s="30">
        <f t="shared" si="223"/>
        <v>55.100000000004002</v>
      </c>
      <c r="I101" s="17" t="s">
        <v>677</v>
      </c>
      <c r="J101" s="23" t="str">
        <f t="shared" ref="J101" si="388">TEXT(A101,"dddd")</f>
        <v>Wednesday</v>
      </c>
      <c r="K101" s="17"/>
      <c r="L101" s="23">
        <f t="shared" ref="L101" si="389">DAY(A101)</f>
        <v>26</v>
      </c>
      <c r="M101" s="23" t="str">
        <f t="shared" ref="M101" si="390">TEXT(A101,"mmmm")</f>
        <v>August</v>
      </c>
      <c r="N101" s="23">
        <f t="shared" ref="N101" si="391">YEAR(A101)</f>
        <v>2020</v>
      </c>
    </row>
    <row r="102" spans="1:14" x14ac:dyDescent="0.2">
      <c r="A102" s="19">
        <v>44068</v>
      </c>
      <c r="B102" s="45">
        <v>130.31</v>
      </c>
      <c r="C102" s="59" t="s">
        <v>954</v>
      </c>
      <c r="D102" s="31" t="s">
        <v>400</v>
      </c>
      <c r="E102" s="51">
        <v>98</v>
      </c>
      <c r="F102" s="58">
        <v>2458</v>
      </c>
      <c r="G102" s="47">
        <f t="shared" si="222"/>
        <v>2403.2099999999959</v>
      </c>
      <c r="H102" s="30">
        <f t="shared" si="223"/>
        <v>54.790000000004056</v>
      </c>
      <c r="I102" s="17" t="s">
        <v>464</v>
      </c>
      <c r="J102" s="23" t="str">
        <f t="shared" ref="J102" si="392">TEXT(A102,"dddd")</f>
        <v>Tuesday</v>
      </c>
      <c r="K102" s="17"/>
      <c r="L102" s="23">
        <f t="shared" ref="L102" si="393">DAY(A102)</f>
        <v>25</v>
      </c>
      <c r="M102" s="23" t="str">
        <f t="shared" ref="M102" si="394">TEXT(A102,"mmmm")</f>
        <v>August</v>
      </c>
      <c r="N102" s="23">
        <f t="shared" ref="N102" si="395">YEAR(A102)</f>
        <v>2020</v>
      </c>
    </row>
    <row r="103" spans="1:14" x14ac:dyDescent="0.2">
      <c r="A103" s="19">
        <v>44067</v>
      </c>
      <c r="B103" s="45">
        <v>264.52</v>
      </c>
      <c r="C103" s="59" t="s">
        <v>954</v>
      </c>
      <c r="D103" s="31" t="s">
        <v>400</v>
      </c>
      <c r="E103" s="54">
        <v>102</v>
      </c>
      <c r="F103" s="58">
        <v>2328</v>
      </c>
      <c r="G103" s="47">
        <f t="shared" si="222"/>
        <v>2272.899999999996</v>
      </c>
      <c r="H103" s="30">
        <f t="shared" si="223"/>
        <v>55.100000000004002</v>
      </c>
      <c r="I103" s="17" t="s">
        <v>464</v>
      </c>
      <c r="J103" s="23" t="str">
        <f t="shared" ref="J103" si="396">TEXT(A103,"dddd")</f>
        <v>Monday</v>
      </c>
      <c r="K103" s="17"/>
      <c r="L103" s="23">
        <f t="shared" ref="L103" si="397">DAY(A103)</f>
        <v>24</v>
      </c>
      <c r="M103" s="23" t="str">
        <f t="shared" ref="M103" si="398">TEXT(A103,"mmmm")</f>
        <v>August</v>
      </c>
      <c r="N103" s="23">
        <f t="shared" ref="N103" si="399">YEAR(A103)</f>
        <v>2020</v>
      </c>
    </row>
    <row r="104" spans="1:14" x14ac:dyDescent="0.2">
      <c r="A104" s="19">
        <v>44066</v>
      </c>
      <c r="B104" s="45">
        <v>-210.44</v>
      </c>
      <c r="C104" s="59" t="s">
        <v>954</v>
      </c>
      <c r="D104" s="31" t="s">
        <v>400</v>
      </c>
      <c r="E104" s="54">
        <v>99</v>
      </c>
      <c r="F104" s="58">
        <v>2063</v>
      </c>
      <c r="G104" s="47">
        <f t="shared" si="222"/>
        <v>2008.379999999996</v>
      </c>
      <c r="H104" s="30">
        <f t="shared" si="223"/>
        <v>54.620000000003984</v>
      </c>
      <c r="I104" s="17" t="s">
        <v>464</v>
      </c>
      <c r="J104" s="23" t="str">
        <f t="shared" ref="J104" si="400">TEXT(A104,"dddd")</f>
        <v>Sunday</v>
      </c>
      <c r="K104" s="17"/>
      <c r="L104" s="23">
        <f t="shared" ref="L104" si="401">DAY(A104)</f>
        <v>23</v>
      </c>
      <c r="M104" s="23" t="str">
        <f t="shared" ref="M104" si="402">TEXT(A104,"mmmm")</f>
        <v>August</v>
      </c>
      <c r="N104" s="23">
        <f t="shared" ref="N104" si="403">YEAR(A104)</f>
        <v>2020</v>
      </c>
    </row>
    <row r="105" spans="1:14" x14ac:dyDescent="0.2">
      <c r="A105" s="19">
        <v>44064</v>
      </c>
      <c r="B105" s="45">
        <v>65.95</v>
      </c>
      <c r="C105" s="59" t="s">
        <v>954</v>
      </c>
      <c r="D105" s="31" t="s">
        <v>443</v>
      </c>
      <c r="E105" s="54">
        <v>74</v>
      </c>
      <c r="F105" s="58">
        <v>2273</v>
      </c>
      <c r="G105" s="47">
        <f t="shared" si="222"/>
        <v>2218.8199999999961</v>
      </c>
      <c r="H105" s="30">
        <f t="shared" si="223"/>
        <v>54.180000000003929</v>
      </c>
      <c r="I105" s="17" t="s">
        <v>464</v>
      </c>
      <c r="J105" s="23" t="str">
        <f t="shared" ref="J105" si="404">TEXT(A105,"dddd")</f>
        <v>Friday</v>
      </c>
      <c r="K105" s="17"/>
      <c r="L105" s="23">
        <f t="shared" ref="L105" si="405">DAY(A105)</f>
        <v>21</v>
      </c>
      <c r="M105" s="23" t="str">
        <f t="shared" ref="M105" si="406">TEXT(A105,"mmmm")</f>
        <v>August</v>
      </c>
      <c r="N105" s="23">
        <f t="shared" ref="N105" si="407">YEAR(A105)</f>
        <v>2020</v>
      </c>
    </row>
    <row r="106" spans="1:14" x14ac:dyDescent="0.2">
      <c r="A106" s="19">
        <v>44064</v>
      </c>
      <c r="B106" s="45">
        <v>-1000</v>
      </c>
      <c r="C106" s="59" t="s">
        <v>454</v>
      </c>
      <c r="D106" s="31" t="s">
        <v>400</v>
      </c>
      <c r="E106" s="68" t="s">
        <v>509</v>
      </c>
      <c r="F106" s="28">
        <v>2171</v>
      </c>
      <c r="G106" s="47">
        <f t="shared" si="222"/>
        <v>2152.8699999999963</v>
      </c>
      <c r="H106" s="30">
        <f t="shared" si="223"/>
        <v>18.130000000003747</v>
      </c>
      <c r="I106" s="17" t="s">
        <v>466</v>
      </c>
      <c r="J106" s="23" t="str">
        <f t="shared" ref="J106" si="408">TEXT(A106,"dddd")</f>
        <v>Friday</v>
      </c>
      <c r="K106" s="17" t="s">
        <v>455</v>
      </c>
      <c r="L106" s="23">
        <f t="shared" ref="L106" si="409">DAY(A106)</f>
        <v>21</v>
      </c>
      <c r="M106" s="23" t="str">
        <f t="shared" ref="M106" si="410">TEXT(A106,"mmmm")</f>
        <v>August</v>
      </c>
      <c r="N106" s="23">
        <f t="shared" ref="N106" si="411">YEAR(A106)</f>
        <v>2020</v>
      </c>
    </row>
    <row r="107" spans="1:14" x14ac:dyDescent="0.2">
      <c r="A107" s="19">
        <v>44063</v>
      </c>
      <c r="B107" s="45">
        <v>164.28</v>
      </c>
      <c r="C107" s="59" t="s">
        <v>954</v>
      </c>
      <c r="D107" s="31" t="s">
        <v>400</v>
      </c>
      <c r="E107" s="54">
        <v>67</v>
      </c>
      <c r="F107" s="58">
        <v>3171</v>
      </c>
      <c r="G107" s="47">
        <f t="shared" si="222"/>
        <v>3152.8699999999963</v>
      </c>
      <c r="H107" s="30">
        <f t="shared" si="223"/>
        <v>18.130000000003747</v>
      </c>
      <c r="I107" s="17" t="s">
        <v>464</v>
      </c>
      <c r="J107" s="23" t="str">
        <f t="shared" ref="J107" si="412">TEXT(A107,"dddd")</f>
        <v>Thursday</v>
      </c>
      <c r="K107" s="17"/>
      <c r="L107" s="23">
        <f t="shared" ref="L107" si="413">DAY(A107)</f>
        <v>20</v>
      </c>
      <c r="M107" s="23" t="str">
        <f t="shared" ref="M107" si="414">TEXT(A107,"mmmm")</f>
        <v>August</v>
      </c>
      <c r="N107" s="23">
        <f t="shared" ref="N107" si="415">YEAR(A107)</f>
        <v>2020</v>
      </c>
    </row>
    <row r="108" spans="1:14" x14ac:dyDescent="0.2">
      <c r="A108" s="19">
        <v>44062</v>
      </c>
      <c r="B108" s="45">
        <v>453.64</v>
      </c>
      <c r="C108" s="59" t="s">
        <v>954</v>
      </c>
      <c r="D108" s="31" t="s">
        <v>443</v>
      </c>
      <c r="E108" s="54">
        <v>84</v>
      </c>
      <c r="F108" s="58">
        <v>3007</v>
      </c>
      <c r="G108" s="47">
        <f t="shared" si="222"/>
        <v>2988.5899999999961</v>
      </c>
      <c r="H108" s="30">
        <f t="shared" si="223"/>
        <v>18.410000000003947</v>
      </c>
      <c r="I108" s="17" t="s">
        <v>464</v>
      </c>
      <c r="J108" s="23" t="str">
        <f t="shared" ref="J108" si="416">TEXT(A108,"dddd")</f>
        <v>Wednesday</v>
      </c>
      <c r="K108" s="17"/>
      <c r="L108" s="23">
        <f t="shared" ref="L108" si="417">DAY(A108)</f>
        <v>19</v>
      </c>
      <c r="M108" s="23" t="str">
        <f t="shared" ref="M108" si="418">TEXT(A108,"mmmm")</f>
        <v>August</v>
      </c>
      <c r="N108" s="23">
        <f t="shared" ref="N108" si="419">YEAR(A108)</f>
        <v>2020</v>
      </c>
    </row>
    <row r="109" spans="1:14" x14ac:dyDescent="0.2">
      <c r="A109" s="19">
        <v>44062</v>
      </c>
      <c r="B109" s="45">
        <v>-164.44</v>
      </c>
      <c r="C109" s="59" t="s">
        <v>954</v>
      </c>
      <c r="D109" s="31" t="s">
        <v>400</v>
      </c>
      <c r="E109" s="54">
        <v>55</v>
      </c>
      <c r="F109" s="58">
        <v>3007</v>
      </c>
      <c r="G109" s="47">
        <f t="shared" si="222"/>
        <v>2534.9499999999962</v>
      </c>
      <c r="H109" s="30">
        <f t="shared" si="223"/>
        <v>472.05000000000382</v>
      </c>
      <c r="I109" s="17" t="s">
        <v>464</v>
      </c>
      <c r="J109" s="23" t="str">
        <f t="shared" ref="J109" si="420">TEXT(A109,"dddd")</f>
        <v>Wednesday</v>
      </c>
      <c r="K109" s="17"/>
      <c r="L109" s="23">
        <f t="shared" ref="L109" si="421">DAY(A109)</f>
        <v>19</v>
      </c>
      <c r="M109" s="23" t="str">
        <f t="shared" ref="M109" si="422">TEXT(A109,"mmmm")</f>
        <v>August</v>
      </c>
      <c r="N109" s="23">
        <f t="shared" ref="N109" si="423">YEAR(A109)</f>
        <v>2020</v>
      </c>
    </row>
    <row r="110" spans="1:14" x14ac:dyDescent="0.2">
      <c r="A110" s="19">
        <v>44061</v>
      </c>
      <c r="B110" s="45">
        <v>-42.85</v>
      </c>
      <c r="C110" s="59" t="s">
        <v>954</v>
      </c>
      <c r="D110" s="31" t="s">
        <v>400</v>
      </c>
      <c r="E110" s="51">
        <v>80</v>
      </c>
      <c r="F110" s="58"/>
      <c r="G110" s="47">
        <f t="shared" si="222"/>
        <v>2699.3899999999962</v>
      </c>
      <c r="H110" s="30">
        <f t="shared" si="223"/>
        <v>-2699.3899999999962</v>
      </c>
      <c r="I110" s="17" t="s">
        <v>464</v>
      </c>
      <c r="J110" s="23" t="str">
        <f t="shared" ref="J110" si="424">TEXT(A110,"dddd")</f>
        <v>Tuesday</v>
      </c>
      <c r="K110" s="17"/>
      <c r="L110" s="23">
        <f t="shared" ref="L110" si="425">DAY(A110)</f>
        <v>18</v>
      </c>
      <c r="M110" s="23" t="str">
        <f t="shared" ref="M110" si="426">TEXT(A110,"mmmm")</f>
        <v>August</v>
      </c>
      <c r="N110" s="23">
        <f t="shared" ref="N110" si="427">YEAR(A110)</f>
        <v>2020</v>
      </c>
    </row>
    <row r="111" spans="1:14" x14ac:dyDescent="0.2">
      <c r="A111" s="19">
        <v>44060</v>
      </c>
      <c r="B111" s="45">
        <v>176.76</v>
      </c>
      <c r="C111" s="59" t="s">
        <v>954</v>
      </c>
      <c r="D111" s="31" t="s">
        <v>443</v>
      </c>
      <c r="E111" s="54">
        <v>61</v>
      </c>
      <c r="F111" s="58">
        <v>2760</v>
      </c>
      <c r="G111" s="47">
        <f t="shared" si="222"/>
        <v>2742.2399999999961</v>
      </c>
      <c r="H111" s="30">
        <f t="shared" si="223"/>
        <v>17.760000000003856</v>
      </c>
      <c r="I111" s="17" t="s">
        <v>464</v>
      </c>
      <c r="J111" s="23" t="str">
        <f t="shared" ref="J111" si="428">TEXT(A111,"dddd")</f>
        <v>Monday</v>
      </c>
      <c r="K111" s="17"/>
      <c r="L111" s="23">
        <f t="shared" ref="L111" si="429">DAY(A111)</f>
        <v>17</v>
      </c>
      <c r="M111" s="23" t="str">
        <f t="shared" ref="M111" si="430">TEXT(A111,"mmmm")</f>
        <v>August</v>
      </c>
      <c r="N111" s="23">
        <f t="shared" ref="N111" si="431">YEAR(A111)</f>
        <v>2020</v>
      </c>
    </row>
    <row r="112" spans="1:14" x14ac:dyDescent="0.2">
      <c r="A112" s="19">
        <v>44060</v>
      </c>
      <c r="B112" s="45">
        <v>182.34</v>
      </c>
      <c r="C112" s="59" t="s">
        <v>954</v>
      </c>
      <c r="D112" s="31" t="s">
        <v>400</v>
      </c>
      <c r="E112" s="54">
        <v>65</v>
      </c>
      <c r="F112" s="58">
        <v>2760</v>
      </c>
      <c r="G112" s="47">
        <f t="shared" si="222"/>
        <v>2565.4799999999959</v>
      </c>
      <c r="H112" s="30">
        <f t="shared" si="223"/>
        <v>194.52000000000407</v>
      </c>
      <c r="I112" s="17" t="s">
        <v>464</v>
      </c>
      <c r="J112" s="23" t="str">
        <f t="shared" ref="J112" si="432">TEXT(A112,"dddd")</f>
        <v>Monday</v>
      </c>
      <c r="K112" s="17"/>
      <c r="L112" s="23">
        <f t="shared" ref="L112" si="433">DAY(A112)</f>
        <v>17</v>
      </c>
      <c r="M112" s="23" t="str">
        <f t="shared" ref="M112" si="434">TEXT(A112,"mmmm")</f>
        <v>August</v>
      </c>
      <c r="N112" s="23">
        <f t="shared" ref="N112" si="435">YEAR(A112)</f>
        <v>2020</v>
      </c>
    </row>
    <row r="113" spans="1:14" x14ac:dyDescent="0.2">
      <c r="A113" s="19">
        <v>44059</v>
      </c>
      <c r="B113" s="45">
        <v>35.06</v>
      </c>
      <c r="C113" s="59" t="s">
        <v>954</v>
      </c>
      <c r="D113" s="31" t="s">
        <v>400</v>
      </c>
      <c r="E113" s="54">
        <v>56</v>
      </c>
      <c r="F113" s="58">
        <v>2401</v>
      </c>
      <c r="G113" s="47">
        <f t="shared" si="222"/>
        <v>2383.1399999999958</v>
      </c>
      <c r="H113" s="30">
        <f t="shared" si="223"/>
        <v>17.86000000000422</v>
      </c>
      <c r="I113" s="17" t="s">
        <v>464</v>
      </c>
      <c r="J113" s="23" t="str">
        <f t="shared" ref="J113" si="436">TEXT(A113,"dddd")</f>
        <v>Sunday</v>
      </c>
      <c r="K113" s="17"/>
      <c r="L113" s="23">
        <f t="shared" ref="L113" si="437">DAY(A113)</f>
        <v>16</v>
      </c>
      <c r="M113" s="23" t="str">
        <f t="shared" ref="M113" si="438">TEXT(A113,"mmmm")</f>
        <v>August</v>
      </c>
      <c r="N113" s="23">
        <f t="shared" ref="N113" si="439">YEAR(A113)</f>
        <v>2020</v>
      </c>
    </row>
    <row r="114" spans="1:14" x14ac:dyDescent="0.2">
      <c r="A114" s="19">
        <v>44058</v>
      </c>
      <c r="B114" s="45">
        <v>17.3</v>
      </c>
      <c r="C114" s="59" t="s">
        <v>954</v>
      </c>
      <c r="D114" s="31" t="s">
        <v>400</v>
      </c>
      <c r="E114" s="54">
        <v>48</v>
      </c>
      <c r="F114" s="58">
        <v>2366</v>
      </c>
      <c r="G114" s="47">
        <f t="shared" si="222"/>
        <v>2348.0799999999958</v>
      </c>
      <c r="H114" s="30">
        <f t="shared" si="223"/>
        <v>17.920000000004165</v>
      </c>
      <c r="I114" s="17" t="s">
        <v>464</v>
      </c>
      <c r="J114" s="23" t="str">
        <f t="shared" ref="J114" si="440">TEXT(A114,"dddd")</f>
        <v>Saturday</v>
      </c>
      <c r="K114" s="17"/>
      <c r="L114" s="23">
        <f t="shared" ref="L114" si="441">DAY(A114)</f>
        <v>15</v>
      </c>
      <c r="M114" s="23" t="str">
        <f t="shared" ref="M114" si="442">TEXT(A114,"mmmm")</f>
        <v>August</v>
      </c>
      <c r="N114" s="23">
        <f t="shared" ref="N114" si="443">YEAR(A114)</f>
        <v>2020</v>
      </c>
    </row>
    <row r="115" spans="1:14" x14ac:dyDescent="0.2">
      <c r="A115" s="19">
        <v>44057</v>
      </c>
      <c r="B115" s="45">
        <v>138.46</v>
      </c>
      <c r="C115" s="59" t="s">
        <v>445</v>
      </c>
      <c r="D115" s="31" t="s">
        <v>443</v>
      </c>
      <c r="E115" s="50">
        <v>52</v>
      </c>
      <c r="F115" s="58">
        <v>2349</v>
      </c>
      <c r="G115" s="47">
        <f t="shared" si="222"/>
        <v>2330.7799999999957</v>
      </c>
      <c r="H115" s="30">
        <f t="shared" si="223"/>
        <v>18.220000000004347</v>
      </c>
      <c r="I115" s="17" t="s">
        <v>463</v>
      </c>
      <c r="J115" s="23" t="str">
        <f t="shared" ref="J115" si="444">TEXT(A115,"dddd")</f>
        <v>Friday</v>
      </c>
      <c r="K115" s="17"/>
      <c r="L115" s="23">
        <f t="shared" ref="L115" si="445">DAY(A115)</f>
        <v>14</v>
      </c>
      <c r="M115" s="23" t="str">
        <f t="shared" ref="M115" si="446">TEXT(A115,"mmmm")</f>
        <v>August</v>
      </c>
      <c r="N115" s="23">
        <f t="shared" ref="N115" si="447">YEAR(A115)</f>
        <v>2020</v>
      </c>
    </row>
    <row r="116" spans="1:14" x14ac:dyDescent="0.2">
      <c r="A116" s="19">
        <v>44057</v>
      </c>
      <c r="B116" s="45">
        <v>-22.92</v>
      </c>
      <c r="C116" s="59" t="s">
        <v>954</v>
      </c>
      <c r="D116" s="31" t="s">
        <v>400</v>
      </c>
      <c r="E116" s="54">
        <v>154</v>
      </c>
      <c r="F116" s="58">
        <v>2349</v>
      </c>
      <c r="G116" s="47">
        <f t="shared" si="222"/>
        <v>2192.3199999999956</v>
      </c>
      <c r="H116" s="30">
        <f t="shared" si="223"/>
        <v>156.68000000000438</v>
      </c>
      <c r="I116" s="17" t="s">
        <v>464</v>
      </c>
      <c r="J116" s="23" t="str">
        <f t="shared" ref="J116" si="448">TEXT(A116,"dddd")</f>
        <v>Friday</v>
      </c>
      <c r="K116" s="17"/>
      <c r="L116" s="23">
        <f t="shared" ref="L116" si="449">DAY(A116)</f>
        <v>14</v>
      </c>
      <c r="M116" s="23" t="str">
        <f t="shared" ref="M116" si="450">TEXT(A116,"mmmm")</f>
        <v>August</v>
      </c>
      <c r="N116" s="23">
        <f t="shared" ref="N116" si="451">YEAR(A116)</f>
        <v>2020</v>
      </c>
    </row>
    <row r="117" spans="1:14" x14ac:dyDescent="0.2">
      <c r="A117" s="19">
        <v>44057</v>
      </c>
      <c r="B117" s="45">
        <v>-1000</v>
      </c>
      <c r="C117" s="59" t="s">
        <v>454</v>
      </c>
      <c r="D117" s="31" t="s">
        <v>400</v>
      </c>
      <c r="E117" s="68" t="s">
        <v>509</v>
      </c>
      <c r="F117" s="28">
        <v>2234</v>
      </c>
      <c r="G117" s="47">
        <f t="shared" si="222"/>
        <v>2215.2399999999957</v>
      </c>
      <c r="H117" s="30">
        <f t="shared" si="223"/>
        <v>18.760000000004311</v>
      </c>
      <c r="I117" s="17" t="s">
        <v>466</v>
      </c>
      <c r="J117" s="23" t="str">
        <f t="shared" ref="J117" si="452">TEXT(A117,"dddd")</f>
        <v>Friday</v>
      </c>
      <c r="K117" s="17" t="s">
        <v>455</v>
      </c>
      <c r="L117" s="23">
        <f t="shared" ref="L117" si="453">DAY(A117)</f>
        <v>14</v>
      </c>
      <c r="M117" s="23" t="str">
        <f t="shared" ref="M117" si="454">TEXT(A117,"mmmm")</f>
        <v>August</v>
      </c>
      <c r="N117" s="23">
        <f t="shared" ref="N117" si="455">YEAR(A117)</f>
        <v>2020</v>
      </c>
    </row>
    <row r="118" spans="1:14" x14ac:dyDescent="0.2">
      <c r="A118" s="19">
        <v>44056</v>
      </c>
      <c r="B118" s="45">
        <v>51.5</v>
      </c>
      <c r="C118" s="59" t="s">
        <v>954</v>
      </c>
      <c r="D118" s="31" t="s">
        <v>400</v>
      </c>
      <c r="E118" s="54">
        <v>25</v>
      </c>
      <c r="F118" s="58">
        <v>2234</v>
      </c>
      <c r="G118" s="47">
        <f t="shared" si="222"/>
        <v>3215.2399999999957</v>
      </c>
      <c r="H118" s="30">
        <f t="shared" si="223"/>
        <v>-981.23999999999569</v>
      </c>
      <c r="I118" s="17" t="s">
        <v>464</v>
      </c>
      <c r="J118" s="23" t="str">
        <f t="shared" ref="J118" si="456">TEXT(A118,"dddd")</f>
        <v>Thursday</v>
      </c>
      <c r="K118" s="17"/>
      <c r="L118" s="23">
        <f t="shared" ref="L118" si="457">DAY(A118)</f>
        <v>13</v>
      </c>
      <c r="M118" s="23" t="str">
        <f t="shared" ref="M118" si="458">TEXT(A118,"mmmm")</f>
        <v>August</v>
      </c>
      <c r="N118" s="23">
        <f t="shared" ref="N118" si="459">YEAR(A118)</f>
        <v>2020</v>
      </c>
    </row>
    <row r="119" spans="1:14" x14ac:dyDescent="0.2">
      <c r="A119" s="19">
        <v>44055</v>
      </c>
      <c r="B119" s="45">
        <v>-55</v>
      </c>
      <c r="C119" s="59" t="s">
        <v>954</v>
      </c>
      <c r="D119" s="31" t="s">
        <v>400</v>
      </c>
      <c r="E119" s="54">
        <v>21</v>
      </c>
      <c r="F119" s="58"/>
      <c r="G119" s="47">
        <f t="shared" ref="G119:G182" si="460">G120+B119</f>
        <v>3163.7399999999957</v>
      </c>
      <c r="H119" s="30">
        <f t="shared" ref="H119:H182" si="461">F119-G119</f>
        <v>-3163.7399999999957</v>
      </c>
      <c r="I119" s="17" t="s">
        <v>464</v>
      </c>
      <c r="J119" s="23" t="str">
        <f t="shared" ref="J119" si="462">TEXT(A119,"dddd")</f>
        <v>Wednesday</v>
      </c>
      <c r="K119" s="17"/>
      <c r="L119" s="23">
        <f t="shared" ref="L119" si="463">DAY(A119)</f>
        <v>12</v>
      </c>
      <c r="M119" s="23" t="str">
        <f t="shared" ref="M119" si="464">TEXT(A119,"mmmm")</f>
        <v>August</v>
      </c>
      <c r="N119" s="23">
        <f t="shared" ref="N119" si="465">YEAR(A119)</f>
        <v>2020</v>
      </c>
    </row>
    <row r="120" spans="1:14" x14ac:dyDescent="0.2">
      <c r="A120" s="19">
        <v>44054</v>
      </c>
      <c r="B120" s="45">
        <v>19.05</v>
      </c>
      <c r="C120" s="59" t="s">
        <v>445</v>
      </c>
      <c r="D120" s="31" t="s">
        <v>485</v>
      </c>
      <c r="E120" s="50">
        <v>60</v>
      </c>
      <c r="F120" s="58">
        <v>3058</v>
      </c>
      <c r="G120" s="47">
        <f t="shared" si="460"/>
        <v>3218.7399999999957</v>
      </c>
      <c r="H120" s="30">
        <f t="shared" si="461"/>
        <v>-160.73999999999569</v>
      </c>
      <c r="I120" s="17" t="s">
        <v>463</v>
      </c>
      <c r="J120" s="23" t="str">
        <f t="shared" ref="J120" si="466">TEXT(A120,"dddd")</f>
        <v>Tuesday</v>
      </c>
      <c r="K120" s="17"/>
      <c r="L120" s="23">
        <f t="shared" ref="L120" si="467">DAY(A120)</f>
        <v>11</v>
      </c>
      <c r="M120" s="23" t="str">
        <f t="shared" ref="M120" si="468">TEXT(A120,"mmmm")</f>
        <v>August</v>
      </c>
      <c r="N120" s="23">
        <f t="shared" ref="N120" si="469">YEAR(A120)</f>
        <v>2020</v>
      </c>
    </row>
    <row r="121" spans="1:14" x14ac:dyDescent="0.2">
      <c r="A121" s="19">
        <v>44054</v>
      </c>
      <c r="B121" s="45">
        <v>25</v>
      </c>
      <c r="C121" s="59" t="s">
        <v>952</v>
      </c>
      <c r="D121" s="31" t="s">
        <v>450</v>
      </c>
      <c r="E121" s="68" t="s">
        <v>509</v>
      </c>
      <c r="F121" s="58">
        <v>3058</v>
      </c>
      <c r="G121" s="47">
        <f t="shared" si="460"/>
        <v>3199.6899999999955</v>
      </c>
      <c r="H121" s="30">
        <f t="shared" si="461"/>
        <v>-141.68999999999551</v>
      </c>
      <c r="I121" s="17" t="s">
        <v>466</v>
      </c>
      <c r="J121" s="23" t="str">
        <f t="shared" ref="J121" si="470">TEXT(A121,"dddd")</f>
        <v>Tuesday</v>
      </c>
      <c r="K121" s="67" t="s">
        <v>955</v>
      </c>
      <c r="L121" s="23">
        <f t="shared" ref="L121" si="471">DAY(A121)</f>
        <v>11</v>
      </c>
      <c r="M121" s="23" t="str">
        <f t="shared" ref="M121" si="472">TEXT(A121,"mmmm")</f>
        <v>August</v>
      </c>
      <c r="N121" s="23">
        <f t="shared" ref="N121" si="473">YEAR(A121)</f>
        <v>2020</v>
      </c>
    </row>
    <row r="122" spans="1:14" x14ac:dyDescent="0.2">
      <c r="A122" s="19">
        <v>44054</v>
      </c>
      <c r="B122" s="45">
        <v>50</v>
      </c>
      <c r="C122" s="59" t="s">
        <v>954</v>
      </c>
      <c r="D122" s="31" t="s">
        <v>443</v>
      </c>
      <c r="E122" s="52" t="s">
        <v>509</v>
      </c>
      <c r="F122" s="58">
        <v>3058</v>
      </c>
      <c r="G122" s="47">
        <f t="shared" si="460"/>
        <v>3174.6899999999955</v>
      </c>
      <c r="H122" s="30">
        <f t="shared" si="461"/>
        <v>-116.68999999999551</v>
      </c>
      <c r="I122" s="17" t="s">
        <v>466</v>
      </c>
      <c r="J122" s="23" t="str">
        <f t="shared" ref="J122" si="474">TEXT(A122,"dddd")</f>
        <v>Tuesday</v>
      </c>
      <c r="K122" s="17" t="s">
        <v>814</v>
      </c>
      <c r="L122" s="23">
        <f t="shared" ref="L122" si="475">DAY(A122)</f>
        <v>11</v>
      </c>
      <c r="M122" s="23" t="str">
        <f t="shared" ref="M122" si="476">TEXT(A122,"mmmm")</f>
        <v>August</v>
      </c>
      <c r="N122" s="23">
        <f t="shared" ref="N122" si="477">YEAR(A122)</f>
        <v>2020</v>
      </c>
    </row>
    <row r="123" spans="1:14" x14ac:dyDescent="0.2">
      <c r="A123" s="19">
        <v>44054</v>
      </c>
      <c r="B123" s="45">
        <v>64.41</v>
      </c>
      <c r="C123" s="59" t="s">
        <v>954</v>
      </c>
      <c r="D123" s="31" t="s">
        <v>400</v>
      </c>
      <c r="E123" s="51">
        <v>44</v>
      </c>
      <c r="F123" s="58">
        <v>3058</v>
      </c>
      <c r="G123" s="47">
        <f t="shared" si="460"/>
        <v>3124.6899999999955</v>
      </c>
      <c r="H123" s="30">
        <f t="shared" si="461"/>
        <v>-66.689999999995507</v>
      </c>
      <c r="I123" s="17" t="s">
        <v>464</v>
      </c>
      <c r="J123" s="23" t="str">
        <f t="shared" ref="J123" si="478">TEXT(A123,"dddd")</f>
        <v>Tuesday</v>
      </c>
      <c r="K123" s="17" t="s">
        <v>815</v>
      </c>
      <c r="L123" s="23">
        <f t="shared" ref="L123" si="479">DAY(A123)</f>
        <v>11</v>
      </c>
      <c r="M123" s="23" t="str">
        <f t="shared" ref="M123" si="480">TEXT(A123,"mmmm")</f>
        <v>August</v>
      </c>
      <c r="N123" s="23">
        <f t="shared" ref="N123" si="481">YEAR(A123)</f>
        <v>2020</v>
      </c>
    </row>
    <row r="124" spans="1:14" x14ac:dyDescent="0.2">
      <c r="A124" s="19">
        <v>44053</v>
      </c>
      <c r="B124" s="45">
        <v>112.24</v>
      </c>
      <c r="C124" s="59" t="s">
        <v>445</v>
      </c>
      <c r="D124" s="31" t="s">
        <v>450</v>
      </c>
      <c r="E124" s="50">
        <v>110</v>
      </c>
      <c r="F124" s="58">
        <v>3025</v>
      </c>
      <c r="G124" s="47">
        <f t="shared" si="460"/>
        <v>3060.2799999999957</v>
      </c>
      <c r="H124" s="30">
        <f t="shared" si="461"/>
        <v>-35.279999999995653</v>
      </c>
      <c r="I124" s="17" t="s">
        <v>463</v>
      </c>
      <c r="J124" s="23" t="str">
        <f t="shared" ref="J124" si="482">TEXT(A124,"dddd")</f>
        <v>Monday</v>
      </c>
      <c r="K124" s="17"/>
      <c r="L124" s="23">
        <f t="shared" ref="L124" si="483">DAY(A124)</f>
        <v>10</v>
      </c>
      <c r="M124" s="23" t="str">
        <f t="shared" ref="M124" si="484">TEXT(A124,"mmmm")</f>
        <v>August</v>
      </c>
      <c r="N124" s="23">
        <f t="shared" ref="N124" si="485">YEAR(A124)</f>
        <v>2020</v>
      </c>
    </row>
    <row r="125" spans="1:14" x14ac:dyDescent="0.2">
      <c r="A125" s="19">
        <v>44053</v>
      </c>
      <c r="B125" s="45">
        <v>25</v>
      </c>
      <c r="C125" s="59" t="s">
        <v>952</v>
      </c>
      <c r="D125" s="31" t="s">
        <v>443</v>
      </c>
      <c r="E125" s="68" t="s">
        <v>509</v>
      </c>
      <c r="F125" s="58">
        <v>3025</v>
      </c>
      <c r="G125" s="47">
        <f t="shared" si="460"/>
        <v>2948.0399999999959</v>
      </c>
      <c r="H125" s="30">
        <f t="shared" si="461"/>
        <v>76.960000000004129</v>
      </c>
      <c r="I125" s="17" t="s">
        <v>466</v>
      </c>
      <c r="J125" s="23" t="str">
        <f t="shared" ref="J125:J126" si="486">TEXT(A125,"dddd")</f>
        <v>Monday</v>
      </c>
      <c r="K125" s="17" t="s">
        <v>954</v>
      </c>
      <c r="L125" s="23">
        <f t="shared" ref="L125:L126" si="487">DAY(A125)</f>
        <v>10</v>
      </c>
      <c r="M125" s="23" t="str">
        <f t="shared" ref="M125:M126" si="488">TEXT(A125,"mmmm")</f>
        <v>August</v>
      </c>
      <c r="N125" s="23">
        <f t="shared" ref="N125:N126" si="489">YEAR(A125)</f>
        <v>2020</v>
      </c>
    </row>
    <row r="126" spans="1:14" x14ac:dyDescent="0.2">
      <c r="A126" s="19">
        <v>44053</v>
      </c>
      <c r="B126" s="45">
        <v>4.13</v>
      </c>
      <c r="C126" s="59" t="s">
        <v>954</v>
      </c>
      <c r="D126" s="31" t="s">
        <v>400</v>
      </c>
      <c r="E126" s="54">
        <v>32</v>
      </c>
      <c r="F126" s="58">
        <v>3025</v>
      </c>
      <c r="G126" s="47">
        <f t="shared" si="460"/>
        <v>2923.0399999999959</v>
      </c>
      <c r="H126" s="30">
        <f t="shared" si="461"/>
        <v>101.96000000000413</v>
      </c>
      <c r="I126" s="17" t="s">
        <v>464</v>
      </c>
      <c r="J126" s="23" t="str">
        <f t="shared" si="486"/>
        <v>Monday</v>
      </c>
      <c r="K126" s="17"/>
      <c r="L126" s="23">
        <f t="shared" si="487"/>
        <v>10</v>
      </c>
      <c r="M126" s="23" t="str">
        <f t="shared" si="488"/>
        <v>August</v>
      </c>
      <c r="N126" s="23">
        <f t="shared" si="489"/>
        <v>2020</v>
      </c>
    </row>
    <row r="127" spans="1:14" x14ac:dyDescent="0.2">
      <c r="A127" s="19">
        <v>44052</v>
      </c>
      <c r="B127" s="45">
        <v>56.22</v>
      </c>
      <c r="C127" s="59" t="s">
        <v>954</v>
      </c>
      <c r="D127" s="31" t="s">
        <v>400</v>
      </c>
      <c r="E127" s="54">
        <v>29</v>
      </c>
      <c r="F127" s="58">
        <v>2884</v>
      </c>
      <c r="G127" s="47">
        <f t="shared" si="460"/>
        <v>2918.9099999999958</v>
      </c>
      <c r="H127" s="30">
        <f t="shared" si="461"/>
        <v>-34.909999999995762</v>
      </c>
      <c r="I127" s="17" t="s">
        <v>464</v>
      </c>
      <c r="J127" s="23" t="str">
        <f t="shared" ref="J127" si="490">TEXT(A127,"dddd")</f>
        <v>Sunday</v>
      </c>
      <c r="K127" s="17"/>
      <c r="L127" s="23">
        <f t="shared" ref="L127" si="491">DAY(A127)</f>
        <v>9</v>
      </c>
      <c r="M127" s="23" t="str">
        <f t="shared" ref="M127" si="492">TEXT(A127,"mmmm")</f>
        <v>August</v>
      </c>
      <c r="N127" s="23">
        <f t="shared" ref="N127" si="493">YEAR(A127)</f>
        <v>2020</v>
      </c>
    </row>
    <row r="128" spans="1:14" x14ac:dyDescent="0.2">
      <c r="A128" s="19">
        <v>44050</v>
      </c>
      <c r="B128" s="45">
        <v>52.23</v>
      </c>
      <c r="C128" s="59" t="s">
        <v>954</v>
      </c>
      <c r="D128" s="31" t="s">
        <v>400</v>
      </c>
      <c r="E128" s="54">
        <v>58</v>
      </c>
      <c r="F128" s="58">
        <v>2828</v>
      </c>
      <c r="G128" s="47">
        <f t="shared" si="460"/>
        <v>2862.689999999996</v>
      </c>
      <c r="H128" s="30">
        <f t="shared" si="461"/>
        <v>-34.689999999995962</v>
      </c>
      <c r="I128" s="17" t="s">
        <v>464</v>
      </c>
      <c r="J128" s="23" t="str">
        <f t="shared" ref="J128" si="494">TEXT(A128,"dddd")</f>
        <v>Friday</v>
      </c>
      <c r="K128" s="17"/>
      <c r="L128" s="23">
        <f t="shared" ref="L128" si="495">DAY(A128)</f>
        <v>7</v>
      </c>
      <c r="M128" s="23" t="str">
        <f t="shared" ref="M128" si="496">TEXT(A128,"mmmm")</f>
        <v>August</v>
      </c>
      <c r="N128" s="23">
        <f t="shared" ref="N128" si="497">YEAR(A128)</f>
        <v>2020</v>
      </c>
    </row>
    <row r="129" spans="1:14" x14ac:dyDescent="0.2">
      <c r="A129" s="19">
        <v>44048</v>
      </c>
      <c r="B129" s="45">
        <v>105.09</v>
      </c>
      <c r="C129" s="59" t="s">
        <v>445</v>
      </c>
      <c r="D129" s="31" t="s">
        <v>443</v>
      </c>
      <c r="E129" s="50">
        <v>140</v>
      </c>
      <c r="F129" s="58">
        <v>2776</v>
      </c>
      <c r="G129" s="47">
        <f t="shared" si="460"/>
        <v>2810.4599999999959</v>
      </c>
      <c r="H129" s="30">
        <f t="shared" si="461"/>
        <v>-34.459999999995944</v>
      </c>
      <c r="I129" s="17" t="s">
        <v>463</v>
      </c>
      <c r="J129" s="23" t="str">
        <f t="shared" ref="J129:J130" si="498">TEXT(A129,"dddd")</f>
        <v>Wednesday</v>
      </c>
      <c r="K129" s="17"/>
      <c r="L129" s="23">
        <f t="shared" ref="L129:L130" si="499">DAY(A129)</f>
        <v>5</v>
      </c>
      <c r="M129" s="23" t="str">
        <f t="shared" ref="M129:M130" si="500">TEXT(A129,"mmmm")</f>
        <v>August</v>
      </c>
      <c r="N129" s="23">
        <f t="shared" ref="N129:N130" si="501">YEAR(A129)</f>
        <v>2020</v>
      </c>
    </row>
    <row r="130" spans="1:14" x14ac:dyDescent="0.2">
      <c r="A130" s="19">
        <v>44048</v>
      </c>
      <c r="B130" s="45">
        <v>11</v>
      </c>
      <c r="C130" s="59" t="s">
        <v>954</v>
      </c>
      <c r="D130" s="31" t="s">
        <v>400</v>
      </c>
      <c r="E130" s="54">
        <v>32</v>
      </c>
      <c r="F130" s="58">
        <v>2776</v>
      </c>
      <c r="G130" s="47">
        <f t="shared" si="460"/>
        <v>2705.3699999999958</v>
      </c>
      <c r="H130" s="30">
        <f t="shared" si="461"/>
        <v>70.630000000004202</v>
      </c>
      <c r="I130" s="17" t="s">
        <v>464</v>
      </c>
      <c r="J130" s="23" t="str">
        <f t="shared" si="498"/>
        <v>Wednesday</v>
      </c>
      <c r="K130" s="17"/>
      <c r="L130" s="23">
        <f t="shared" si="499"/>
        <v>5</v>
      </c>
      <c r="M130" s="23" t="str">
        <f t="shared" si="500"/>
        <v>August</v>
      </c>
      <c r="N130" s="23">
        <f t="shared" si="501"/>
        <v>2020</v>
      </c>
    </row>
    <row r="131" spans="1:14" x14ac:dyDescent="0.2">
      <c r="A131" s="19">
        <v>44047</v>
      </c>
      <c r="B131" s="45">
        <v>25</v>
      </c>
      <c r="C131" s="59" t="s">
        <v>952</v>
      </c>
      <c r="D131" s="31" t="s">
        <v>443</v>
      </c>
      <c r="E131" s="52" t="s">
        <v>509</v>
      </c>
      <c r="F131" s="58">
        <v>2660</v>
      </c>
      <c r="G131" s="47">
        <f t="shared" si="460"/>
        <v>2694.3699999999958</v>
      </c>
      <c r="H131" s="30">
        <f t="shared" si="461"/>
        <v>-34.369999999995798</v>
      </c>
      <c r="I131" s="17" t="s">
        <v>466</v>
      </c>
      <c r="J131" s="23" t="str">
        <f t="shared" ref="J131" si="502">TEXT(A131,"dddd")</f>
        <v>Tuesday</v>
      </c>
      <c r="K131" s="17" t="s">
        <v>445</v>
      </c>
      <c r="L131" s="23">
        <f t="shared" ref="L131" si="503">DAY(A131)</f>
        <v>4</v>
      </c>
      <c r="M131" s="23" t="str">
        <f t="shared" ref="M131" si="504">TEXT(A131,"mmmm")</f>
        <v>August</v>
      </c>
      <c r="N131" s="23">
        <f t="shared" ref="N131" si="505">YEAR(A131)</f>
        <v>2020</v>
      </c>
    </row>
    <row r="132" spans="1:14" x14ac:dyDescent="0.2">
      <c r="A132" s="19">
        <v>44047</v>
      </c>
      <c r="B132" s="45">
        <v>93.67</v>
      </c>
      <c r="C132" s="59" t="s">
        <v>445</v>
      </c>
      <c r="D132" s="31" t="s">
        <v>400</v>
      </c>
      <c r="E132" s="51">
        <v>141</v>
      </c>
      <c r="F132" s="58">
        <v>2660</v>
      </c>
      <c r="G132" s="47">
        <f t="shared" si="460"/>
        <v>2669.3699999999958</v>
      </c>
      <c r="H132" s="30">
        <f t="shared" si="461"/>
        <v>-9.3699999999957981</v>
      </c>
      <c r="I132" s="17" t="s">
        <v>463</v>
      </c>
      <c r="J132" s="23" t="str">
        <f t="shared" ref="J132" si="506">TEXT(A132,"dddd")</f>
        <v>Tuesday</v>
      </c>
      <c r="K132" s="17"/>
      <c r="L132" s="23">
        <f t="shared" ref="L132" si="507">DAY(A132)</f>
        <v>4</v>
      </c>
      <c r="M132" s="23" t="str">
        <f t="shared" ref="M132" si="508">TEXT(A132,"mmmm")</f>
        <v>August</v>
      </c>
      <c r="N132" s="23">
        <f t="shared" ref="N132" si="509">YEAR(A132)</f>
        <v>2020</v>
      </c>
    </row>
    <row r="133" spans="1:14" x14ac:dyDescent="0.2">
      <c r="A133" s="19">
        <v>44046</v>
      </c>
      <c r="B133" s="45">
        <v>-231</v>
      </c>
      <c r="C133" s="59" t="s">
        <v>445</v>
      </c>
      <c r="D133" s="31" t="s">
        <v>400</v>
      </c>
      <c r="E133" s="50">
        <v>31</v>
      </c>
      <c r="F133" s="58">
        <v>2541</v>
      </c>
      <c r="G133" s="47">
        <f t="shared" si="460"/>
        <v>2575.6999999999957</v>
      </c>
      <c r="H133" s="30">
        <f t="shared" si="461"/>
        <v>-34.699999999995725</v>
      </c>
      <c r="I133" s="17" t="s">
        <v>463</v>
      </c>
      <c r="J133" s="23" t="str">
        <f t="shared" ref="J133" si="510">TEXT(A133,"dddd")</f>
        <v>Monday</v>
      </c>
      <c r="K133" s="17"/>
      <c r="L133" s="23">
        <f t="shared" ref="L133" si="511">DAY(A133)</f>
        <v>3</v>
      </c>
      <c r="M133" s="23" t="str">
        <f t="shared" ref="M133" si="512">TEXT(A133,"mmmm")</f>
        <v>August</v>
      </c>
      <c r="N133" s="23">
        <f t="shared" ref="N133" si="513">YEAR(A133)</f>
        <v>2020</v>
      </c>
    </row>
    <row r="134" spans="1:14" x14ac:dyDescent="0.2">
      <c r="A134" s="19">
        <v>44044</v>
      </c>
      <c r="B134" s="45">
        <v>-25.75</v>
      </c>
      <c r="C134" s="59" t="s">
        <v>445</v>
      </c>
      <c r="D134" s="31" t="s">
        <v>400</v>
      </c>
      <c r="E134" s="50">
        <v>14</v>
      </c>
      <c r="F134" s="58">
        <v>2772</v>
      </c>
      <c r="G134" s="47">
        <f t="shared" si="460"/>
        <v>2806.6999999999957</v>
      </c>
      <c r="H134" s="30">
        <f t="shared" si="461"/>
        <v>-34.699999999995725</v>
      </c>
      <c r="I134" s="17" t="s">
        <v>677</v>
      </c>
      <c r="J134" s="23" t="str">
        <f t="shared" ref="J134" si="514">TEXT(A134,"dddd")</f>
        <v>Saturday</v>
      </c>
      <c r="K134" s="17"/>
      <c r="L134" s="23">
        <f t="shared" ref="L134" si="515">DAY(A134)</f>
        <v>1</v>
      </c>
      <c r="M134" s="23" t="str">
        <f t="shared" ref="M134" si="516">TEXT(A134,"mmmm")</f>
        <v>August</v>
      </c>
      <c r="N134" s="23">
        <f t="shared" ref="N134" si="517">YEAR(A134)</f>
        <v>2020</v>
      </c>
    </row>
    <row r="135" spans="1:14" x14ac:dyDescent="0.2">
      <c r="A135" s="19">
        <v>44043</v>
      </c>
      <c r="B135" s="45">
        <v>46.13</v>
      </c>
      <c r="C135" s="59" t="s">
        <v>445</v>
      </c>
      <c r="D135" s="31" t="s">
        <v>450</v>
      </c>
      <c r="E135" s="50">
        <v>57</v>
      </c>
      <c r="F135" s="58">
        <v>2798</v>
      </c>
      <c r="G135" s="47">
        <f t="shared" si="460"/>
        <v>2832.4499999999957</v>
      </c>
      <c r="H135" s="30">
        <f t="shared" si="461"/>
        <v>-34.449999999995725</v>
      </c>
      <c r="I135" s="17" t="s">
        <v>463</v>
      </c>
      <c r="J135" s="23" t="str">
        <f t="shared" ref="J135" si="518">TEXT(A135,"dddd")</f>
        <v>Friday</v>
      </c>
      <c r="K135" s="17"/>
      <c r="L135" s="23">
        <f t="shared" ref="L135" si="519">DAY(A135)</f>
        <v>31</v>
      </c>
      <c r="M135" s="23" t="str">
        <f t="shared" ref="M135" si="520">TEXT(A135,"mmmm")</f>
        <v>July</v>
      </c>
      <c r="N135" s="23">
        <f t="shared" ref="N135" si="521">YEAR(A135)</f>
        <v>2020</v>
      </c>
    </row>
    <row r="136" spans="1:14" x14ac:dyDescent="0.2">
      <c r="A136" s="19">
        <v>44043</v>
      </c>
      <c r="B136" s="45">
        <v>8.59</v>
      </c>
      <c r="C136" s="59" t="s">
        <v>954</v>
      </c>
      <c r="D136" s="31" t="s">
        <v>443</v>
      </c>
      <c r="E136" s="54">
        <v>26</v>
      </c>
      <c r="F136" s="58">
        <v>2798</v>
      </c>
      <c r="G136" s="47">
        <f t="shared" si="460"/>
        <v>2786.3199999999956</v>
      </c>
      <c r="H136" s="30">
        <f t="shared" si="461"/>
        <v>11.680000000004384</v>
      </c>
      <c r="I136" s="17" t="s">
        <v>464</v>
      </c>
      <c r="J136" s="23" t="str">
        <f t="shared" ref="J136" si="522">TEXT(A136,"dddd")</f>
        <v>Friday</v>
      </c>
      <c r="K136" s="17"/>
      <c r="L136" s="23">
        <f t="shared" ref="L136" si="523">DAY(A136)</f>
        <v>31</v>
      </c>
      <c r="M136" s="23" t="str">
        <f t="shared" ref="M136" si="524">TEXT(A136,"mmmm")</f>
        <v>July</v>
      </c>
      <c r="N136" s="23">
        <f t="shared" ref="N136" si="525">YEAR(A136)</f>
        <v>2020</v>
      </c>
    </row>
    <row r="137" spans="1:14" x14ac:dyDescent="0.2">
      <c r="A137" s="19">
        <v>44043</v>
      </c>
      <c r="B137" s="45">
        <v>18</v>
      </c>
      <c r="C137" s="59" t="s">
        <v>954</v>
      </c>
      <c r="D137" s="31" t="s">
        <v>400</v>
      </c>
      <c r="E137" s="54">
        <v>29</v>
      </c>
      <c r="F137" s="58">
        <v>2798</v>
      </c>
      <c r="G137" s="47">
        <f t="shared" si="460"/>
        <v>2777.7299999999955</v>
      </c>
      <c r="H137" s="30">
        <f t="shared" si="461"/>
        <v>20.270000000004529</v>
      </c>
      <c r="I137" s="17" t="s">
        <v>464</v>
      </c>
      <c r="J137" s="23" t="str">
        <f t="shared" ref="J137" si="526">TEXT(A137,"dddd")</f>
        <v>Friday</v>
      </c>
      <c r="K137" s="17"/>
      <c r="L137" s="23">
        <f t="shared" ref="L137" si="527">DAY(A137)</f>
        <v>31</v>
      </c>
      <c r="M137" s="23" t="str">
        <f t="shared" ref="M137" si="528">TEXT(A137,"mmmm")</f>
        <v>July</v>
      </c>
      <c r="N137" s="23">
        <f t="shared" ref="N137" si="529">YEAR(A137)</f>
        <v>2020</v>
      </c>
    </row>
    <row r="138" spans="1:14" x14ac:dyDescent="0.2">
      <c r="A138" s="19">
        <v>44042</v>
      </c>
      <c r="B138" s="45">
        <v>104.06</v>
      </c>
      <c r="C138" s="59" t="s">
        <v>954</v>
      </c>
      <c r="D138" s="31" t="s">
        <v>400</v>
      </c>
      <c r="E138" s="54">
        <v>56</v>
      </c>
      <c r="F138" s="58">
        <v>2725</v>
      </c>
      <c r="G138" s="47">
        <f t="shared" si="460"/>
        <v>2759.7299999999955</v>
      </c>
      <c r="H138" s="30">
        <f t="shared" si="461"/>
        <v>-34.729999999995471</v>
      </c>
      <c r="I138" s="17" t="s">
        <v>464</v>
      </c>
      <c r="J138" s="23" t="str">
        <f t="shared" ref="J138" si="530">TEXT(A138,"dddd")</f>
        <v>Thursday</v>
      </c>
      <c r="K138" s="17"/>
      <c r="L138" s="23">
        <f t="shared" ref="L138" si="531">DAY(A138)</f>
        <v>30</v>
      </c>
      <c r="M138" s="23" t="str">
        <f t="shared" ref="M138" si="532">TEXT(A138,"mmmm")</f>
        <v>July</v>
      </c>
      <c r="N138" s="23">
        <f t="shared" ref="N138" si="533">YEAR(A138)</f>
        <v>2020</v>
      </c>
    </row>
    <row r="139" spans="1:14" x14ac:dyDescent="0.2">
      <c r="A139" s="19">
        <v>44041</v>
      </c>
      <c r="B139" s="45">
        <v>63</v>
      </c>
      <c r="C139" s="59" t="s">
        <v>954</v>
      </c>
      <c r="D139" s="31" t="s">
        <v>443</v>
      </c>
      <c r="E139" s="54">
        <v>4</v>
      </c>
      <c r="F139" s="58">
        <v>2621</v>
      </c>
      <c r="G139" s="47">
        <f t="shared" si="460"/>
        <v>2655.6699999999955</v>
      </c>
      <c r="H139" s="30">
        <f t="shared" si="461"/>
        <v>-34.669999999995525</v>
      </c>
      <c r="I139" s="17" t="s">
        <v>464</v>
      </c>
      <c r="J139" s="23" t="str">
        <f t="shared" ref="J139:J140" si="534">TEXT(A139,"dddd")</f>
        <v>Wednesday</v>
      </c>
      <c r="K139" s="17"/>
      <c r="L139" s="23">
        <f t="shared" ref="L139:L140" si="535">DAY(A139)</f>
        <v>29</v>
      </c>
      <c r="M139" s="23" t="str">
        <f t="shared" ref="M139:M140" si="536">TEXT(A139,"mmmm")</f>
        <v>July</v>
      </c>
      <c r="N139" s="23">
        <f t="shared" ref="N139:N140" si="537">YEAR(A139)</f>
        <v>2020</v>
      </c>
    </row>
    <row r="140" spans="1:14" x14ac:dyDescent="0.2">
      <c r="A140" s="19">
        <v>44041</v>
      </c>
      <c r="B140" s="45">
        <v>-68.510000000000005</v>
      </c>
      <c r="C140" s="59" t="s">
        <v>954</v>
      </c>
      <c r="D140" s="31" t="s">
        <v>400</v>
      </c>
      <c r="E140" s="54">
        <v>100</v>
      </c>
      <c r="F140" s="58">
        <v>2621</v>
      </c>
      <c r="G140" s="47">
        <f t="shared" si="460"/>
        <v>2592.6699999999955</v>
      </c>
      <c r="H140" s="30">
        <f t="shared" si="461"/>
        <v>28.330000000004475</v>
      </c>
      <c r="I140" s="17" t="s">
        <v>464</v>
      </c>
      <c r="J140" s="23" t="str">
        <f t="shared" si="534"/>
        <v>Wednesday</v>
      </c>
      <c r="K140" s="17"/>
      <c r="L140" s="23">
        <f t="shared" si="535"/>
        <v>29</v>
      </c>
      <c r="M140" s="23" t="str">
        <f t="shared" si="536"/>
        <v>July</v>
      </c>
      <c r="N140" s="23">
        <f t="shared" si="537"/>
        <v>2020</v>
      </c>
    </row>
    <row r="141" spans="1:14" x14ac:dyDescent="0.2">
      <c r="A141" s="19">
        <v>44040</v>
      </c>
      <c r="B141" s="45">
        <v>-43.88</v>
      </c>
      <c r="C141" s="59" t="s">
        <v>954</v>
      </c>
      <c r="D141" s="31" t="s">
        <v>400</v>
      </c>
      <c r="E141" s="51">
        <v>85</v>
      </c>
      <c r="F141" s="58">
        <v>2627</v>
      </c>
      <c r="G141" s="47">
        <f t="shared" si="460"/>
        <v>2661.1799999999957</v>
      </c>
      <c r="H141" s="30">
        <f t="shared" si="461"/>
        <v>-34.179999999995744</v>
      </c>
      <c r="I141" s="17" t="s">
        <v>464</v>
      </c>
      <c r="J141" s="23" t="str">
        <f t="shared" ref="J141" si="538">TEXT(A141,"dddd")</f>
        <v>Tuesday</v>
      </c>
      <c r="K141" s="17"/>
      <c r="L141" s="23">
        <f t="shared" ref="L141" si="539">DAY(A141)</f>
        <v>28</v>
      </c>
      <c r="M141" s="23" t="str">
        <f t="shared" ref="M141" si="540">TEXT(A141,"mmmm")</f>
        <v>July</v>
      </c>
      <c r="N141" s="23">
        <f t="shared" ref="N141" si="541">YEAR(A141)</f>
        <v>2020</v>
      </c>
    </row>
    <row r="142" spans="1:14" x14ac:dyDescent="0.2">
      <c r="A142" s="19">
        <v>44039</v>
      </c>
      <c r="B142" s="45">
        <v>33.22</v>
      </c>
      <c r="C142" s="59" t="s">
        <v>954</v>
      </c>
      <c r="D142" s="31" t="s">
        <v>443</v>
      </c>
      <c r="E142" s="54">
        <v>33</v>
      </c>
      <c r="F142" s="58">
        <v>2671</v>
      </c>
      <c r="G142" s="47">
        <f t="shared" si="460"/>
        <v>2705.0599999999959</v>
      </c>
      <c r="H142" s="30">
        <f t="shared" si="461"/>
        <v>-34.059999999995853</v>
      </c>
      <c r="I142" s="17" t="s">
        <v>464</v>
      </c>
      <c r="J142" s="23" t="str">
        <f t="shared" ref="J142:J143" si="542">TEXT(A142,"dddd")</f>
        <v>Monday</v>
      </c>
      <c r="K142" s="17"/>
      <c r="L142" s="23">
        <f t="shared" ref="L142:L143" si="543">DAY(A142)</f>
        <v>27</v>
      </c>
      <c r="M142" s="23" t="str">
        <f t="shared" ref="M142:M143" si="544">TEXT(A142,"mmmm")</f>
        <v>July</v>
      </c>
      <c r="N142" s="23">
        <f t="shared" ref="N142:N143" si="545">YEAR(A142)</f>
        <v>2020</v>
      </c>
    </row>
    <row r="143" spans="1:14" x14ac:dyDescent="0.2">
      <c r="A143" s="19">
        <v>44039</v>
      </c>
      <c r="B143" s="45">
        <v>12.4</v>
      </c>
      <c r="C143" s="59" t="s">
        <v>954</v>
      </c>
      <c r="D143" s="31" t="s">
        <v>400</v>
      </c>
      <c r="E143" s="54">
        <v>34</v>
      </c>
      <c r="F143" s="58">
        <v>2671</v>
      </c>
      <c r="G143" s="47">
        <f t="shared" si="460"/>
        <v>2671.8399999999961</v>
      </c>
      <c r="H143" s="30">
        <f t="shared" si="461"/>
        <v>-0.83999999999605279</v>
      </c>
      <c r="I143" s="17" t="s">
        <v>464</v>
      </c>
      <c r="J143" s="23" t="str">
        <f t="shared" si="542"/>
        <v>Monday</v>
      </c>
      <c r="K143" s="17"/>
      <c r="L143" s="23">
        <f t="shared" si="543"/>
        <v>27</v>
      </c>
      <c r="M143" s="23" t="str">
        <f t="shared" si="544"/>
        <v>July</v>
      </c>
      <c r="N143" s="23">
        <f t="shared" si="545"/>
        <v>2020</v>
      </c>
    </row>
    <row r="144" spans="1:14" x14ac:dyDescent="0.2">
      <c r="A144" s="19">
        <v>44038</v>
      </c>
      <c r="B144" s="45">
        <v>221.61</v>
      </c>
      <c r="C144" s="59" t="s">
        <v>954</v>
      </c>
      <c r="D144" s="31" t="s">
        <v>443</v>
      </c>
      <c r="E144" s="54">
        <v>42</v>
      </c>
      <c r="F144" s="58">
        <v>2625</v>
      </c>
      <c r="G144" s="47">
        <f t="shared" si="460"/>
        <v>2659.439999999996</v>
      </c>
      <c r="H144" s="30">
        <f t="shared" si="461"/>
        <v>-34.439999999995962</v>
      </c>
      <c r="I144" s="17" t="s">
        <v>464</v>
      </c>
      <c r="J144" s="23" t="str">
        <f t="shared" ref="J144:J145" si="546">TEXT(A144,"dddd")</f>
        <v>Sunday</v>
      </c>
      <c r="K144" s="17"/>
      <c r="L144" s="23">
        <f t="shared" ref="L144:L145" si="547">DAY(A144)</f>
        <v>26</v>
      </c>
      <c r="M144" s="23" t="str">
        <f t="shared" ref="M144:M145" si="548">TEXT(A144,"mmmm")</f>
        <v>July</v>
      </c>
      <c r="N144" s="23">
        <f t="shared" ref="N144:N145" si="549">YEAR(A144)</f>
        <v>2020</v>
      </c>
    </row>
    <row r="145" spans="1:14" x14ac:dyDescent="0.2">
      <c r="A145" s="19">
        <v>44038</v>
      </c>
      <c r="B145" s="45">
        <v>25.49</v>
      </c>
      <c r="C145" s="59" t="s">
        <v>954</v>
      </c>
      <c r="D145" s="31" t="s">
        <v>400</v>
      </c>
      <c r="E145" s="54">
        <v>23</v>
      </c>
      <c r="F145" s="58">
        <v>2625</v>
      </c>
      <c r="G145" s="47">
        <f t="shared" si="460"/>
        <v>2437.8299999999958</v>
      </c>
      <c r="H145" s="30">
        <f t="shared" si="461"/>
        <v>187.17000000000417</v>
      </c>
      <c r="I145" s="17" t="s">
        <v>464</v>
      </c>
      <c r="J145" s="23" t="str">
        <f t="shared" si="546"/>
        <v>Sunday</v>
      </c>
      <c r="K145" s="17"/>
      <c r="L145" s="23">
        <f t="shared" si="547"/>
        <v>26</v>
      </c>
      <c r="M145" s="23" t="str">
        <f t="shared" si="548"/>
        <v>July</v>
      </c>
      <c r="N145" s="23">
        <f t="shared" si="549"/>
        <v>2020</v>
      </c>
    </row>
    <row r="146" spans="1:14" x14ac:dyDescent="0.2">
      <c r="A146" s="19">
        <v>44037</v>
      </c>
      <c r="B146" s="45">
        <v>-146.18</v>
      </c>
      <c r="C146" s="59" t="s">
        <v>954</v>
      </c>
      <c r="D146" s="31" t="s">
        <v>443</v>
      </c>
      <c r="E146" s="54">
        <v>100</v>
      </c>
      <c r="F146" s="58">
        <v>2378</v>
      </c>
      <c r="G146" s="47">
        <f t="shared" si="460"/>
        <v>2412.3399999999961</v>
      </c>
      <c r="H146" s="30">
        <f t="shared" si="461"/>
        <v>-34.339999999996053</v>
      </c>
      <c r="I146" s="17" t="s">
        <v>464</v>
      </c>
      <c r="J146" s="23" t="str">
        <f t="shared" ref="J146" si="550">TEXT(A146,"dddd")</f>
        <v>Saturday</v>
      </c>
      <c r="K146" s="17"/>
      <c r="L146" s="23">
        <f t="shared" ref="L146" si="551">DAY(A146)</f>
        <v>25</v>
      </c>
      <c r="M146" s="23" t="str">
        <f t="shared" ref="M146" si="552">TEXT(A146,"mmmm")</f>
        <v>July</v>
      </c>
      <c r="N146" s="23">
        <f t="shared" ref="N146" si="553">YEAR(A146)</f>
        <v>2020</v>
      </c>
    </row>
    <row r="147" spans="1:14" x14ac:dyDescent="0.2">
      <c r="A147" s="19">
        <v>44037</v>
      </c>
      <c r="B147" s="45">
        <v>7.06</v>
      </c>
      <c r="C147" s="59" t="s">
        <v>954</v>
      </c>
      <c r="D147" s="31" t="s">
        <v>400</v>
      </c>
      <c r="E147" s="54">
        <v>117</v>
      </c>
      <c r="F147" s="58">
        <v>2378</v>
      </c>
      <c r="G147" s="47">
        <f t="shared" si="460"/>
        <v>2558.5199999999959</v>
      </c>
      <c r="H147" s="30">
        <f t="shared" si="461"/>
        <v>-180.51999999999589</v>
      </c>
      <c r="I147" s="17" t="s">
        <v>464</v>
      </c>
      <c r="J147" s="23" t="str">
        <f t="shared" ref="J147" si="554">TEXT(A147,"dddd")</f>
        <v>Saturday</v>
      </c>
      <c r="K147" s="17"/>
      <c r="L147" s="23">
        <f t="shared" ref="L147" si="555">DAY(A147)</f>
        <v>25</v>
      </c>
      <c r="M147" s="23" t="str">
        <f t="shared" ref="M147" si="556">TEXT(A147,"mmmm")</f>
        <v>July</v>
      </c>
      <c r="N147" s="23">
        <f t="shared" ref="N147" si="557">YEAR(A147)</f>
        <v>2020</v>
      </c>
    </row>
    <row r="148" spans="1:14" x14ac:dyDescent="0.2">
      <c r="A148" s="19">
        <v>44036</v>
      </c>
      <c r="B148" s="45">
        <v>121.6</v>
      </c>
      <c r="C148" s="59" t="s">
        <v>954</v>
      </c>
      <c r="D148" s="31" t="s">
        <v>400</v>
      </c>
      <c r="E148" s="54">
        <v>67</v>
      </c>
      <c r="F148" s="58">
        <v>2517</v>
      </c>
      <c r="G148" s="47">
        <f t="shared" si="460"/>
        <v>2551.4599999999959</v>
      </c>
      <c r="H148" s="30">
        <f t="shared" si="461"/>
        <v>-34.459999999995944</v>
      </c>
      <c r="I148" s="17" t="s">
        <v>464</v>
      </c>
      <c r="J148" s="23" t="str">
        <f t="shared" ref="J148" si="558">TEXT(A148,"dddd")</f>
        <v>Friday</v>
      </c>
      <c r="K148" s="17"/>
      <c r="L148" s="23">
        <f t="shared" ref="L148" si="559">DAY(A148)</f>
        <v>24</v>
      </c>
      <c r="M148" s="23" t="str">
        <f t="shared" ref="M148" si="560">TEXT(A148,"mmmm")</f>
        <v>July</v>
      </c>
      <c r="N148" s="23">
        <f t="shared" ref="N148" si="561">YEAR(A148)</f>
        <v>2020</v>
      </c>
    </row>
    <row r="149" spans="1:14" x14ac:dyDescent="0.2">
      <c r="A149" s="19">
        <v>44034</v>
      </c>
      <c r="B149" s="45">
        <v>-87</v>
      </c>
      <c r="C149" s="59" t="s">
        <v>954</v>
      </c>
      <c r="D149" s="31" t="s">
        <v>400</v>
      </c>
      <c r="E149" s="54">
        <v>81</v>
      </c>
      <c r="F149" s="58">
        <v>2370</v>
      </c>
      <c r="G149" s="47">
        <f t="shared" si="460"/>
        <v>2429.859999999996</v>
      </c>
      <c r="H149" s="30">
        <f t="shared" si="461"/>
        <v>-59.859999999996035</v>
      </c>
      <c r="I149" s="17" t="s">
        <v>464</v>
      </c>
      <c r="J149" s="23" t="str">
        <f t="shared" ref="J149" si="562">TEXT(A149,"dddd")</f>
        <v>Wednesday</v>
      </c>
      <c r="K149" s="17"/>
      <c r="L149" s="23">
        <f t="shared" ref="L149" si="563">DAY(A149)</f>
        <v>22</v>
      </c>
      <c r="M149" s="23" t="str">
        <f t="shared" ref="M149" si="564">TEXT(A149,"mmmm")</f>
        <v>July</v>
      </c>
      <c r="N149" s="23">
        <f t="shared" ref="N149" si="565">YEAR(A149)</f>
        <v>2020</v>
      </c>
    </row>
    <row r="150" spans="1:14" x14ac:dyDescent="0.2">
      <c r="A150" s="19">
        <v>44033</v>
      </c>
      <c r="B150" s="45">
        <v>25</v>
      </c>
      <c r="C150" s="59" t="s">
        <v>952</v>
      </c>
      <c r="D150" s="31" t="s">
        <v>400</v>
      </c>
      <c r="E150" s="69" t="s">
        <v>509</v>
      </c>
      <c r="F150" s="58"/>
      <c r="G150" s="47">
        <f t="shared" si="460"/>
        <v>2516.859999999996</v>
      </c>
      <c r="H150" s="30">
        <f t="shared" si="461"/>
        <v>-2516.859999999996</v>
      </c>
      <c r="I150" s="17" t="s">
        <v>466</v>
      </c>
      <c r="J150" s="23" t="str">
        <f t="shared" ref="J150" si="566">TEXT(A150,"dddd")</f>
        <v>Tuesday</v>
      </c>
      <c r="K150" s="67" t="s">
        <v>955</v>
      </c>
      <c r="L150" s="23">
        <f t="shared" ref="L150" si="567">DAY(A150)</f>
        <v>21</v>
      </c>
      <c r="M150" s="23" t="str">
        <f t="shared" ref="M150" si="568">TEXT(A150,"mmmm")</f>
        <v>July</v>
      </c>
      <c r="N150" s="23">
        <f t="shared" ref="N150" si="569">YEAR(A150)</f>
        <v>2020</v>
      </c>
    </row>
    <row r="151" spans="1:14" x14ac:dyDescent="0.2">
      <c r="A151" s="19">
        <v>44032</v>
      </c>
      <c r="B151" s="45">
        <v>37.15</v>
      </c>
      <c r="C151" s="59" t="s">
        <v>954</v>
      </c>
      <c r="D151" s="31" t="s">
        <v>400</v>
      </c>
      <c r="E151" s="54">
        <v>49</v>
      </c>
      <c r="F151" s="58">
        <v>2457</v>
      </c>
      <c r="G151" s="47">
        <f t="shared" si="460"/>
        <v>2491.859999999996</v>
      </c>
      <c r="H151" s="30">
        <f t="shared" si="461"/>
        <v>-34.859999999996035</v>
      </c>
      <c r="I151" s="17" t="s">
        <v>464</v>
      </c>
      <c r="J151" s="23" t="str">
        <f t="shared" ref="J151" si="570">TEXT(A151,"dddd")</f>
        <v>Monday</v>
      </c>
      <c r="K151" s="17"/>
      <c r="L151" s="23">
        <f t="shared" ref="L151" si="571">DAY(A151)</f>
        <v>20</v>
      </c>
      <c r="M151" s="23" t="str">
        <f t="shared" ref="M151" si="572">TEXT(A151,"mmmm")</f>
        <v>July</v>
      </c>
      <c r="N151" s="23">
        <f t="shared" ref="N151" si="573">YEAR(A151)</f>
        <v>2020</v>
      </c>
    </row>
    <row r="152" spans="1:14" x14ac:dyDescent="0.2">
      <c r="A152" s="19">
        <v>44031</v>
      </c>
      <c r="B152" s="45">
        <v>-275</v>
      </c>
      <c r="C152" s="59" t="s">
        <v>954</v>
      </c>
      <c r="D152" s="31" t="s">
        <v>400</v>
      </c>
      <c r="E152" s="54">
        <v>119</v>
      </c>
      <c r="F152" s="58">
        <v>2420</v>
      </c>
      <c r="G152" s="47">
        <f t="shared" si="460"/>
        <v>2454.7099999999959</v>
      </c>
      <c r="H152" s="30">
        <f t="shared" si="461"/>
        <v>-34.709999999995944</v>
      </c>
      <c r="I152" s="17" t="s">
        <v>464</v>
      </c>
      <c r="J152" s="23" t="str">
        <f t="shared" ref="J152" si="574">TEXT(A152,"dddd")</f>
        <v>Sunday</v>
      </c>
      <c r="K152" s="17"/>
      <c r="L152" s="23">
        <f t="shared" ref="L152" si="575">DAY(A152)</f>
        <v>19</v>
      </c>
      <c r="M152" s="23" t="str">
        <f t="shared" ref="M152" si="576">TEXT(A152,"mmmm")</f>
        <v>July</v>
      </c>
      <c r="N152" s="23">
        <f t="shared" ref="N152" si="577">YEAR(A152)</f>
        <v>2020</v>
      </c>
    </row>
    <row r="153" spans="1:14" x14ac:dyDescent="0.2">
      <c r="A153" s="19">
        <v>44030</v>
      </c>
      <c r="B153" s="45">
        <v>0.7</v>
      </c>
      <c r="C153" s="59" t="s">
        <v>954</v>
      </c>
      <c r="D153" s="31" t="s">
        <v>400</v>
      </c>
      <c r="E153" s="54">
        <v>8</v>
      </c>
      <c r="F153" s="58"/>
      <c r="G153" s="47">
        <f t="shared" si="460"/>
        <v>2729.7099999999959</v>
      </c>
      <c r="H153" s="30">
        <f t="shared" si="461"/>
        <v>-2729.7099999999959</v>
      </c>
      <c r="I153" s="17" t="s">
        <v>464</v>
      </c>
      <c r="J153" s="23" t="str">
        <f t="shared" ref="J153" si="578">TEXT(A153,"dddd")</f>
        <v>Saturday</v>
      </c>
      <c r="K153" s="17"/>
      <c r="L153" s="23">
        <f t="shared" ref="L153" si="579">DAY(A153)</f>
        <v>18</v>
      </c>
      <c r="M153" s="23" t="str">
        <f t="shared" ref="M153" si="580">TEXT(A153,"mmmm")</f>
        <v>July</v>
      </c>
      <c r="N153" s="23">
        <f t="shared" ref="N153" si="581">YEAR(A153)</f>
        <v>2020</v>
      </c>
    </row>
    <row r="154" spans="1:14" x14ac:dyDescent="0.2">
      <c r="A154" s="19">
        <v>44029</v>
      </c>
      <c r="B154" s="45">
        <v>255.39</v>
      </c>
      <c r="C154" s="59" t="s">
        <v>954</v>
      </c>
      <c r="D154" s="31" t="s">
        <v>400</v>
      </c>
      <c r="E154" s="54">
        <v>33</v>
      </c>
      <c r="F154" s="58">
        <v>2695</v>
      </c>
      <c r="G154" s="47">
        <f t="shared" si="460"/>
        <v>2729.0099999999961</v>
      </c>
      <c r="H154" s="30">
        <f t="shared" si="461"/>
        <v>-34.009999999996126</v>
      </c>
      <c r="I154" s="17" t="s">
        <v>464</v>
      </c>
      <c r="J154" s="23" t="str">
        <f t="shared" ref="J154" si="582">TEXT(A154,"dddd")</f>
        <v>Friday</v>
      </c>
      <c r="K154" s="17"/>
      <c r="L154" s="23">
        <f t="shared" ref="L154" si="583">DAY(A154)</f>
        <v>17</v>
      </c>
      <c r="M154" s="23" t="str">
        <f t="shared" ref="M154" si="584">TEXT(A154,"mmmm")</f>
        <v>July</v>
      </c>
      <c r="N154" s="23">
        <f t="shared" ref="N154" si="585">YEAR(A154)</f>
        <v>2020</v>
      </c>
    </row>
    <row r="155" spans="1:14" x14ac:dyDescent="0.2">
      <c r="A155" s="19">
        <v>44027</v>
      </c>
      <c r="B155" s="45">
        <v>-1000</v>
      </c>
      <c r="C155" s="59" t="s">
        <v>454</v>
      </c>
      <c r="D155" s="31" t="s">
        <v>400</v>
      </c>
      <c r="E155" s="68" t="s">
        <v>509</v>
      </c>
      <c r="F155" s="28">
        <v>2440</v>
      </c>
      <c r="G155" s="47">
        <f t="shared" si="460"/>
        <v>2473.6199999999963</v>
      </c>
      <c r="H155" s="30">
        <f t="shared" si="461"/>
        <v>-33.619999999996253</v>
      </c>
      <c r="I155" s="17" t="s">
        <v>466</v>
      </c>
      <c r="J155" s="23" t="str">
        <f t="shared" ref="J155" si="586">TEXT(A155,"dddd")</f>
        <v>Wednesday</v>
      </c>
      <c r="K155" s="17" t="s">
        <v>455</v>
      </c>
      <c r="L155" s="23">
        <f t="shared" ref="L155" si="587">DAY(A155)</f>
        <v>15</v>
      </c>
      <c r="M155" s="23" t="str">
        <f t="shared" ref="M155" si="588">TEXT(A155,"mmmm")</f>
        <v>July</v>
      </c>
      <c r="N155" s="23">
        <f t="shared" ref="N155" si="589">YEAR(A155)</f>
        <v>2020</v>
      </c>
    </row>
    <row r="156" spans="1:14" x14ac:dyDescent="0.2">
      <c r="A156" s="19">
        <v>44026</v>
      </c>
      <c r="B156" s="45">
        <v>42.56</v>
      </c>
      <c r="C156" s="59" t="s">
        <v>445</v>
      </c>
      <c r="D156" s="31" t="s">
        <v>450</v>
      </c>
      <c r="E156" s="50">
        <v>74</v>
      </c>
      <c r="F156" s="58">
        <v>3440</v>
      </c>
      <c r="G156" s="47">
        <f t="shared" si="460"/>
        <v>3473.6199999999963</v>
      </c>
      <c r="H156" s="30">
        <f t="shared" si="461"/>
        <v>-33.619999999996253</v>
      </c>
      <c r="I156" s="17" t="s">
        <v>463</v>
      </c>
      <c r="J156" s="23" t="str">
        <f t="shared" ref="J156" si="590">TEXT(A156,"dddd")</f>
        <v>Tuesday</v>
      </c>
      <c r="K156" s="17"/>
      <c r="L156" s="23">
        <f t="shared" ref="L156" si="591">DAY(A156)</f>
        <v>14</v>
      </c>
      <c r="M156" s="23" t="str">
        <f t="shared" ref="M156" si="592">TEXT(A156,"mmmm")</f>
        <v>July</v>
      </c>
      <c r="N156" s="23">
        <f t="shared" ref="N156" si="593">YEAR(A156)</f>
        <v>2020</v>
      </c>
    </row>
    <row r="157" spans="1:14" x14ac:dyDescent="0.2">
      <c r="A157" s="19">
        <v>44026</v>
      </c>
      <c r="B157" s="45">
        <v>50</v>
      </c>
      <c r="C157" s="59" t="s">
        <v>954</v>
      </c>
      <c r="D157" s="31" t="s">
        <v>443</v>
      </c>
      <c r="E157" s="52" t="s">
        <v>509</v>
      </c>
      <c r="F157" s="58">
        <v>3440</v>
      </c>
      <c r="G157" s="47">
        <f t="shared" si="460"/>
        <v>3431.0599999999963</v>
      </c>
      <c r="H157" s="30">
        <f t="shared" si="461"/>
        <v>8.9400000000036925</v>
      </c>
      <c r="I157" s="17" t="s">
        <v>466</v>
      </c>
      <c r="J157" s="23" t="str">
        <f t="shared" ref="J157" si="594">TEXT(A157,"dddd")</f>
        <v>Tuesday</v>
      </c>
      <c r="K157" s="17" t="s">
        <v>514</v>
      </c>
      <c r="L157" s="23">
        <f t="shared" ref="L157" si="595">DAY(A157)</f>
        <v>14</v>
      </c>
      <c r="M157" s="23" t="str">
        <f t="shared" ref="M157" si="596">TEXT(A157,"mmmm")</f>
        <v>July</v>
      </c>
      <c r="N157" s="23">
        <f t="shared" ref="N157" si="597">YEAR(A157)</f>
        <v>2020</v>
      </c>
    </row>
    <row r="158" spans="1:14" x14ac:dyDescent="0.2">
      <c r="A158" s="19">
        <v>44026</v>
      </c>
      <c r="B158" s="45">
        <v>15.98</v>
      </c>
      <c r="C158" s="59" t="s">
        <v>445</v>
      </c>
      <c r="D158" s="31" t="s">
        <v>400</v>
      </c>
      <c r="E158" s="51">
        <v>34</v>
      </c>
      <c r="F158" s="58">
        <v>3440</v>
      </c>
      <c r="G158" s="47">
        <f t="shared" si="460"/>
        <v>3381.0599999999963</v>
      </c>
      <c r="H158" s="30">
        <f t="shared" si="461"/>
        <v>58.940000000003693</v>
      </c>
      <c r="I158" s="17" t="s">
        <v>463</v>
      </c>
      <c r="J158" s="23" t="str">
        <f t="shared" ref="J158" si="598">TEXT(A158,"dddd")</f>
        <v>Tuesday</v>
      </c>
      <c r="K158" s="17"/>
      <c r="L158" s="23">
        <f t="shared" ref="L158" si="599">DAY(A158)</f>
        <v>14</v>
      </c>
      <c r="M158" s="23" t="str">
        <f t="shared" ref="M158" si="600">TEXT(A158,"mmmm")</f>
        <v>July</v>
      </c>
      <c r="N158" s="23">
        <f t="shared" ref="N158" si="601">YEAR(A158)</f>
        <v>2020</v>
      </c>
    </row>
    <row r="159" spans="1:14" x14ac:dyDescent="0.2">
      <c r="A159" s="19">
        <v>44025</v>
      </c>
      <c r="B159" s="45">
        <v>25</v>
      </c>
      <c r="C159" s="59" t="s">
        <v>952</v>
      </c>
      <c r="D159" s="31" t="s">
        <v>450</v>
      </c>
      <c r="E159" s="52" t="s">
        <v>509</v>
      </c>
      <c r="F159" s="58">
        <v>3321</v>
      </c>
      <c r="G159" s="47">
        <f t="shared" si="460"/>
        <v>3365.0799999999963</v>
      </c>
      <c r="H159" s="30">
        <f t="shared" si="461"/>
        <v>-44.079999999996289</v>
      </c>
      <c r="I159" s="17" t="s">
        <v>466</v>
      </c>
      <c r="J159" s="23" t="str">
        <f t="shared" ref="J159" si="602">TEXT(A159,"dddd")</f>
        <v>Monday</v>
      </c>
      <c r="K159" s="17" t="s">
        <v>445</v>
      </c>
      <c r="L159" s="23">
        <f t="shared" ref="L159" si="603">DAY(A159)</f>
        <v>13</v>
      </c>
      <c r="M159" s="23" t="str">
        <f t="shared" ref="M159" si="604">TEXT(A159,"mmmm")</f>
        <v>July</v>
      </c>
      <c r="N159" s="23">
        <f t="shared" ref="N159" si="605">YEAR(A159)</f>
        <v>2020</v>
      </c>
    </row>
    <row r="160" spans="1:14" x14ac:dyDescent="0.2">
      <c r="A160" s="19">
        <v>44025</v>
      </c>
      <c r="B160" s="45">
        <v>526.55999999999995</v>
      </c>
      <c r="C160" s="59" t="s">
        <v>445</v>
      </c>
      <c r="D160" s="31" t="s">
        <v>400</v>
      </c>
      <c r="E160" s="50">
        <v>110</v>
      </c>
      <c r="F160" s="58">
        <v>3321</v>
      </c>
      <c r="G160" s="47">
        <f t="shared" si="460"/>
        <v>3340.0799999999963</v>
      </c>
      <c r="H160" s="30">
        <f t="shared" si="461"/>
        <v>-19.079999999996289</v>
      </c>
      <c r="I160" s="17" t="s">
        <v>463</v>
      </c>
      <c r="J160" s="23" t="str">
        <f t="shared" ref="J160" si="606">TEXT(A160,"dddd")</f>
        <v>Monday</v>
      </c>
      <c r="K160" s="17"/>
      <c r="L160" s="23">
        <f t="shared" ref="L160" si="607">DAY(A160)</f>
        <v>13</v>
      </c>
      <c r="M160" s="23" t="str">
        <f t="shared" ref="M160" si="608">TEXT(A160,"mmmm")</f>
        <v>July</v>
      </c>
      <c r="N160" s="23">
        <f t="shared" ref="N160" si="609">YEAR(A160)</f>
        <v>2020</v>
      </c>
    </row>
    <row r="161" spans="1:14" x14ac:dyDescent="0.2">
      <c r="A161" s="19">
        <v>44023</v>
      </c>
      <c r="B161" s="45">
        <v>-46.86</v>
      </c>
      <c r="C161" s="59" t="s">
        <v>954</v>
      </c>
      <c r="D161" s="31" t="s">
        <v>400</v>
      </c>
      <c r="E161" s="54">
        <v>65</v>
      </c>
      <c r="F161" s="58">
        <v>2768</v>
      </c>
      <c r="G161" s="47">
        <f t="shared" si="460"/>
        <v>2813.5199999999963</v>
      </c>
      <c r="H161" s="30">
        <f t="shared" si="461"/>
        <v>-45.519999999996344</v>
      </c>
      <c r="I161" s="17" t="s">
        <v>464</v>
      </c>
      <c r="J161" s="23" t="str">
        <f t="shared" ref="J161" si="610">TEXT(A161,"dddd")</f>
        <v>Saturday</v>
      </c>
      <c r="K161" s="17"/>
      <c r="L161" s="23">
        <f t="shared" ref="L161" si="611">DAY(A161)</f>
        <v>11</v>
      </c>
      <c r="M161" s="23" t="str">
        <f t="shared" ref="M161" si="612">TEXT(A161,"mmmm")</f>
        <v>July</v>
      </c>
      <c r="N161" s="23">
        <f t="shared" ref="N161" si="613">YEAR(A161)</f>
        <v>2020</v>
      </c>
    </row>
    <row r="162" spans="1:14" x14ac:dyDescent="0.2">
      <c r="A162" s="19">
        <v>44022</v>
      </c>
      <c r="B162" s="45">
        <v>-18.5</v>
      </c>
      <c r="C162" s="59" t="s">
        <v>954</v>
      </c>
      <c r="D162" s="31" t="s">
        <v>443</v>
      </c>
      <c r="E162" s="54">
        <v>20</v>
      </c>
      <c r="F162" s="58">
        <v>2815</v>
      </c>
      <c r="G162" s="47">
        <f t="shared" si="460"/>
        <v>2860.3799999999965</v>
      </c>
      <c r="H162" s="30">
        <f t="shared" si="461"/>
        <v>-45.379999999996471</v>
      </c>
      <c r="I162" s="17" t="s">
        <v>464</v>
      </c>
      <c r="J162" s="23" t="str">
        <f t="shared" ref="J162" si="614">TEXT(A162,"dddd")</f>
        <v>Friday</v>
      </c>
      <c r="K162" s="17"/>
      <c r="L162" s="23">
        <f t="shared" ref="L162" si="615">DAY(A162)</f>
        <v>10</v>
      </c>
      <c r="M162" s="23" t="str">
        <f t="shared" ref="M162" si="616">TEXT(A162,"mmmm")</f>
        <v>July</v>
      </c>
      <c r="N162" s="23">
        <f t="shared" ref="N162" si="617">YEAR(A162)</f>
        <v>2020</v>
      </c>
    </row>
    <row r="163" spans="1:14" x14ac:dyDescent="0.2">
      <c r="A163" s="19">
        <v>44022</v>
      </c>
      <c r="B163" s="45">
        <v>219.43</v>
      </c>
      <c r="C163" s="59" t="s">
        <v>954</v>
      </c>
      <c r="D163" s="31" t="s">
        <v>400</v>
      </c>
      <c r="E163" s="54">
        <v>68</v>
      </c>
      <c r="F163" s="58">
        <v>2815</v>
      </c>
      <c r="G163" s="47">
        <f t="shared" si="460"/>
        <v>2878.8799999999965</v>
      </c>
      <c r="H163" s="30">
        <f t="shared" si="461"/>
        <v>-63.879999999996471</v>
      </c>
      <c r="I163" s="17" t="s">
        <v>464</v>
      </c>
      <c r="J163" s="23" t="str">
        <f t="shared" ref="J163" si="618">TEXT(A163,"dddd")</f>
        <v>Friday</v>
      </c>
      <c r="K163" s="17"/>
      <c r="L163" s="23">
        <f t="shared" ref="L163" si="619">DAY(A163)</f>
        <v>10</v>
      </c>
      <c r="M163" s="23" t="str">
        <f t="shared" ref="M163" si="620">TEXT(A163,"mmmm")</f>
        <v>July</v>
      </c>
      <c r="N163" s="23">
        <f t="shared" ref="N163" si="621">YEAR(A163)</f>
        <v>2020</v>
      </c>
    </row>
    <row r="164" spans="1:14" x14ac:dyDescent="0.2">
      <c r="A164" s="19">
        <v>44021</v>
      </c>
      <c r="B164" s="45">
        <v>243.67</v>
      </c>
      <c r="C164" s="59" t="s">
        <v>445</v>
      </c>
      <c r="D164" s="31" t="s">
        <v>400</v>
      </c>
      <c r="E164" s="50">
        <v>147</v>
      </c>
      <c r="F164" s="58">
        <v>2614</v>
      </c>
      <c r="G164" s="47">
        <f t="shared" si="460"/>
        <v>2659.4499999999966</v>
      </c>
      <c r="H164" s="30">
        <f t="shared" si="461"/>
        <v>-45.449999999996635</v>
      </c>
      <c r="I164" s="17" t="s">
        <v>463</v>
      </c>
      <c r="J164" s="23" t="str">
        <f t="shared" ref="J164" si="622">TEXT(A164,"dddd")</f>
        <v>Thursday</v>
      </c>
      <c r="K164" s="17"/>
      <c r="L164" s="23">
        <f t="shared" ref="L164" si="623">DAY(A164)</f>
        <v>9</v>
      </c>
      <c r="M164" s="23" t="str">
        <f t="shared" ref="M164" si="624">TEXT(A164,"mmmm")</f>
        <v>July</v>
      </c>
      <c r="N164" s="23">
        <f t="shared" ref="N164" si="625">YEAR(A164)</f>
        <v>2020</v>
      </c>
    </row>
    <row r="165" spans="1:14" x14ac:dyDescent="0.2">
      <c r="A165" s="19">
        <v>44020</v>
      </c>
      <c r="B165" s="45">
        <v>86.24</v>
      </c>
      <c r="C165" s="59" t="s">
        <v>445</v>
      </c>
      <c r="D165" s="31" t="s">
        <v>400</v>
      </c>
      <c r="E165" s="50">
        <v>63</v>
      </c>
      <c r="F165" s="58">
        <v>2370</v>
      </c>
      <c r="G165" s="47">
        <f t="shared" si="460"/>
        <v>2415.7799999999966</v>
      </c>
      <c r="H165" s="30">
        <f t="shared" si="461"/>
        <v>-45.779999999996562</v>
      </c>
      <c r="I165" s="17" t="s">
        <v>463</v>
      </c>
      <c r="J165" s="23" t="str">
        <f t="shared" ref="J165" si="626">TEXT(A165,"dddd")</f>
        <v>Wednesday</v>
      </c>
      <c r="K165" s="17"/>
      <c r="L165" s="23">
        <f t="shared" ref="L165" si="627">DAY(A165)</f>
        <v>8</v>
      </c>
      <c r="M165" s="23" t="str">
        <f t="shared" ref="M165" si="628">TEXT(A165,"mmmm")</f>
        <v>July</v>
      </c>
      <c r="N165" s="23">
        <f t="shared" ref="N165" si="629">YEAR(A165)</f>
        <v>2020</v>
      </c>
    </row>
    <row r="166" spans="1:14" x14ac:dyDescent="0.2">
      <c r="A166" s="19">
        <v>44019</v>
      </c>
      <c r="B166" s="45">
        <v>25</v>
      </c>
      <c r="C166" s="59" t="s">
        <v>952</v>
      </c>
      <c r="D166" s="31" t="s">
        <v>450</v>
      </c>
      <c r="E166" s="52" t="s">
        <v>509</v>
      </c>
      <c r="F166" s="58">
        <v>2284</v>
      </c>
      <c r="G166" s="47">
        <f t="shared" si="460"/>
        <v>2329.5399999999968</v>
      </c>
      <c r="H166" s="30">
        <f t="shared" si="461"/>
        <v>-45.53999999999678</v>
      </c>
      <c r="I166" s="17" t="s">
        <v>466</v>
      </c>
      <c r="J166" s="23" t="str">
        <f t="shared" ref="J166" si="630">TEXT(A166,"dddd")</f>
        <v>Tuesday</v>
      </c>
      <c r="K166" s="67" t="s">
        <v>955</v>
      </c>
      <c r="L166" s="23">
        <f t="shared" ref="L166" si="631">DAY(A166)</f>
        <v>7</v>
      </c>
      <c r="M166" s="23" t="str">
        <f t="shared" ref="M166" si="632">TEXT(A166,"mmmm")</f>
        <v>July</v>
      </c>
      <c r="N166" s="23">
        <f t="shared" ref="N166" si="633">YEAR(A166)</f>
        <v>2020</v>
      </c>
    </row>
    <row r="167" spans="1:14" x14ac:dyDescent="0.2">
      <c r="A167" s="19">
        <v>44019</v>
      </c>
      <c r="B167" s="45">
        <v>200</v>
      </c>
      <c r="C167" s="59" t="s">
        <v>954</v>
      </c>
      <c r="D167" s="31" t="s">
        <v>443</v>
      </c>
      <c r="E167" s="52" t="s">
        <v>509</v>
      </c>
      <c r="F167" s="28">
        <v>2284</v>
      </c>
      <c r="G167" s="47">
        <f t="shared" si="460"/>
        <v>2304.5399999999968</v>
      </c>
      <c r="H167" s="30">
        <f t="shared" si="461"/>
        <v>-20.53999999999678</v>
      </c>
      <c r="I167" s="17" t="s">
        <v>466</v>
      </c>
      <c r="J167" s="23" t="str">
        <f t="shared" ref="J167" si="634">TEXT(A167,"dddd")</f>
        <v>Tuesday</v>
      </c>
      <c r="K167" s="17" t="s">
        <v>513</v>
      </c>
      <c r="L167" s="23">
        <f t="shared" ref="L167" si="635">DAY(A167)</f>
        <v>7</v>
      </c>
      <c r="M167" s="23" t="str">
        <f t="shared" ref="M167" si="636">TEXT(A167,"mmmm")</f>
        <v>July</v>
      </c>
      <c r="N167" s="23">
        <f t="shared" ref="N167" si="637">YEAR(A167)</f>
        <v>2020</v>
      </c>
    </row>
    <row r="168" spans="1:14" x14ac:dyDescent="0.2">
      <c r="A168" s="19">
        <v>44019</v>
      </c>
      <c r="B168" s="45">
        <v>-55</v>
      </c>
      <c r="C168" s="59" t="s">
        <v>954</v>
      </c>
      <c r="D168" s="31" t="s">
        <v>400</v>
      </c>
      <c r="E168" s="51">
        <v>23</v>
      </c>
      <c r="F168" s="58">
        <v>2284</v>
      </c>
      <c r="G168" s="47">
        <f t="shared" si="460"/>
        <v>2104.5399999999968</v>
      </c>
      <c r="H168" s="30">
        <f t="shared" si="461"/>
        <v>179.46000000000322</v>
      </c>
      <c r="I168" s="17" t="s">
        <v>464</v>
      </c>
      <c r="J168" s="23" t="str">
        <f t="shared" ref="J168" si="638">TEXT(A168,"dddd")</f>
        <v>Tuesday</v>
      </c>
      <c r="K168" s="17"/>
      <c r="L168" s="23">
        <f t="shared" ref="L168" si="639">DAY(A168)</f>
        <v>7</v>
      </c>
      <c r="M168" s="23" t="str">
        <f t="shared" ref="M168" si="640">TEXT(A168,"mmmm")</f>
        <v>July</v>
      </c>
      <c r="N168" s="23">
        <f t="shared" ref="N168" si="641">YEAR(A168)</f>
        <v>2020</v>
      </c>
    </row>
    <row r="169" spans="1:14" x14ac:dyDescent="0.2">
      <c r="A169" s="19">
        <v>44016</v>
      </c>
      <c r="B169" s="45">
        <v>-1000</v>
      </c>
      <c r="C169" s="59" t="s">
        <v>454</v>
      </c>
      <c r="D169" s="31" t="s">
        <v>400</v>
      </c>
      <c r="E169" s="52" t="s">
        <v>509</v>
      </c>
      <c r="F169" s="28">
        <v>2114</v>
      </c>
      <c r="G169" s="47">
        <f t="shared" si="460"/>
        <v>2159.5399999999968</v>
      </c>
      <c r="H169" s="30">
        <f t="shared" si="461"/>
        <v>-45.53999999999678</v>
      </c>
      <c r="I169" s="17" t="s">
        <v>466</v>
      </c>
      <c r="J169" s="23" t="str">
        <f t="shared" ref="J169" si="642">TEXT(A169,"dddd")</f>
        <v>Saturday</v>
      </c>
      <c r="K169" s="17" t="s">
        <v>455</v>
      </c>
      <c r="L169" s="23">
        <f t="shared" ref="L169" si="643">DAY(A169)</f>
        <v>4</v>
      </c>
      <c r="M169" s="23" t="str">
        <f t="shared" ref="M169" si="644">TEXT(A169,"mmmm")</f>
        <v>July</v>
      </c>
      <c r="N169" s="23">
        <f t="shared" ref="N169" si="645">YEAR(A169)</f>
        <v>2020</v>
      </c>
    </row>
    <row r="170" spans="1:14" x14ac:dyDescent="0.2">
      <c r="A170" s="19">
        <v>44015</v>
      </c>
      <c r="B170" s="45">
        <v>60.83</v>
      </c>
      <c r="C170" s="59" t="s">
        <v>445</v>
      </c>
      <c r="D170" s="31" t="s">
        <v>485</v>
      </c>
      <c r="E170" s="50">
        <v>90</v>
      </c>
      <c r="F170" s="58">
        <v>3114</v>
      </c>
      <c r="G170" s="47">
        <f t="shared" si="460"/>
        <v>3159.5399999999968</v>
      </c>
      <c r="H170" s="30">
        <f t="shared" si="461"/>
        <v>-45.53999999999678</v>
      </c>
      <c r="I170" s="17" t="s">
        <v>463</v>
      </c>
      <c r="J170" s="23" t="str">
        <f t="shared" ref="J170" si="646">TEXT(A170,"dddd")</f>
        <v>Friday</v>
      </c>
      <c r="K170" s="17"/>
      <c r="L170" s="23">
        <f t="shared" ref="L170" si="647">DAY(A170)</f>
        <v>3</v>
      </c>
      <c r="M170" s="23" t="str">
        <f t="shared" ref="M170" si="648">TEXT(A170,"mmmm")</f>
        <v>July</v>
      </c>
      <c r="N170" s="23">
        <f t="shared" ref="N170" si="649">YEAR(A170)</f>
        <v>2020</v>
      </c>
    </row>
    <row r="171" spans="1:14" x14ac:dyDescent="0.2">
      <c r="A171" s="19">
        <v>44015</v>
      </c>
      <c r="B171" s="45">
        <v>26.65</v>
      </c>
      <c r="C171" s="59" t="s">
        <v>954</v>
      </c>
      <c r="D171" s="31" t="s">
        <v>450</v>
      </c>
      <c r="E171" s="50">
        <v>51</v>
      </c>
      <c r="F171" s="58">
        <v>3114</v>
      </c>
      <c r="G171" s="47">
        <f t="shared" si="460"/>
        <v>3098.7099999999969</v>
      </c>
      <c r="H171" s="30">
        <f t="shared" si="461"/>
        <v>15.290000000003147</v>
      </c>
      <c r="I171" s="17" t="s">
        <v>464</v>
      </c>
      <c r="J171" s="23" t="str">
        <f t="shared" ref="J171" si="650">TEXT(A171,"dddd")</f>
        <v>Friday</v>
      </c>
      <c r="K171" s="17"/>
      <c r="L171" s="23">
        <f t="shared" ref="L171" si="651">DAY(A171)</f>
        <v>3</v>
      </c>
      <c r="M171" s="23" t="str">
        <f t="shared" ref="M171" si="652">TEXT(A171,"mmmm")</f>
        <v>July</v>
      </c>
      <c r="N171" s="23">
        <f t="shared" ref="N171" si="653">YEAR(A171)</f>
        <v>2020</v>
      </c>
    </row>
    <row r="172" spans="1:14" x14ac:dyDescent="0.2">
      <c r="A172" s="19">
        <v>44015</v>
      </c>
      <c r="B172" s="45">
        <v>25</v>
      </c>
      <c r="C172" s="59" t="s">
        <v>952</v>
      </c>
      <c r="D172" s="31" t="s">
        <v>443</v>
      </c>
      <c r="E172" s="52" t="s">
        <v>509</v>
      </c>
      <c r="F172" s="58">
        <v>3114</v>
      </c>
      <c r="G172" s="47">
        <f t="shared" si="460"/>
        <v>3072.0599999999968</v>
      </c>
      <c r="H172" s="30">
        <f t="shared" si="461"/>
        <v>41.940000000003238</v>
      </c>
      <c r="I172" s="17" t="s">
        <v>466</v>
      </c>
      <c r="J172" s="23" t="str">
        <f t="shared" ref="J172:J173" si="654">TEXT(A172,"dddd")</f>
        <v>Friday</v>
      </c>
      <c r="K172" s="17" t="s">
        <v>954</v>
      </c>
      <c r="L172" s="23">
        <f t="shared" ref="L172:L173" si="655">DAY(A172)</f>
        <v>3</v>
      </c>
      <c r="M172" s="23" t="str">
        <f t="shared" ref="M172:M173" si="656">TEXT(A172,"mmmm")</f>
        <v>July</v>
      </c>
      <c r="N172" s="23">
        <f t="shared" ref="N172:N173" si="657">YEAR(A172)</f>
        <v>2020</v>
      </c>
    </row>
    <row r="173" spans="1:14" x14ac:dyDescent="0.2">
      <c r="A173" s="19">
        <v>44015</v>
      </c>
      <c r="B173" s="45">
        <v>26.7</v>
      </c>
      <c r="C173" s="59" t="s">
        <v>954</v>
      </c>
      <c r="D173" s="31" t="s">
        <v>400</v>
      </c>
      <c r="E173" s="50">
        <v>180</v>
      </c>
      <c r="F173" s="58">
        <v>3114</v>
      </c>
      <c r="G173" s="47">
        <f t="shared" si="460"/>
        <v>3047.0599999999968</v>
      </c>
      <c r="H173" s="30">
        <f t="shared" si="461"/>
        <v>66.940000000003238</v>
      </c>
      <c r="I173" s="17" t="s">
        <v>464</v>
      </c>
      <c r="J173" s="23" t="str">
        <f t="shared" si="654"/>
        <v>Friday</v>
      </c>
      <c r="K173" s="17"/>
      <c r="L173" s="23">
        <f t="shared" si="655"/>
        <v>3</v>
      </c>
      <c r="M173" s="23" t="str">
        <f t="shared" si="656"/>
        <v>July</v>
      </c>
      <c r="N173" s="23">
        <f t="shared" si="657"/>
        <v>2020</v>
      </c>
    </row>
    <row r="174" spans="1:14" x14ac:dyDescent="0.2">
      <c r="A174" s="19">
        <v>44013</v>
      </c>
      <c r="B174" s="45">
        <v>5.57</v>
      </c>
      <c r="C174" s="59" t="s">
        <v>954</v>
      </c>
      <c r="D174" s="31" t="s">
        <v>400</v>
      </c>
      <c r="E174" s="50">
        <v>8</v>
      </c>
      <c r="F174" s="58">
        <v>2975</v>
      </c>
      <c r="G174" s="47">
        <f t="shared" si="460"/>
        <v>3020.3599999999969</v>
      </c>
      <c r="H174" s="30">
        <f t="shared" si="461"/>
        <v>-45.359999999996944</v>
      </c>
      <c r="I174" s="17" t="s">
        <v>464</v>
      </c>
      <c r="J174" s="23" t="str">
        <f t="shared" ref="J174" si="658">TEXT(A174,"dddd")</f>
        <v>Wednesday</v>
      </c>
      <c r="K174" s="17"/>
      <c r="L174" s="23">
        <f t="shared" ref="L174" si="659">DAY(A174)</f>
        <v>1</v>
      </c>
      <c r="M174" s="23" t="str">
        <f t="shared" ref="M174" si="660">TEXT(A174,"mmmm")</f>
        <v>July</v>
      </c>
      <c r="N174" s="23">
        <f t="shared" ref="N174" si="661">YEAR(A174)</f>
        <v>2020</v>
      </c>
    </row>
    <row r="175" spans="1:14" x14ac:dyDescent="0.2">
      <c r="A175" s="19">
        <v>44012</v>
      </c>
      <c r="B175" s="45">
        <v>-12.9</v>
      </c>
      <c r="C175" s="59" t="s">
        <v>954</v>
      </c>
      <c r="D175" s="31" t="s">
        <v>400</v>
      </c>
      <c r="E175" s="51">
        <v>60</v>
      </c>
      <c r="F175" s="58">
        <v>2969</v>
      </c>
      <c r="G175" s="47">
        <f t="shared" si="460"/>
        <v>3014.7899999999968</v>
      </c>
      <c r="H175" s="30">
        <f t="shared" si="461"/>
        <v>-45.78999999999678</v>
      </c>
      <c r="I175" s="17" t="s">
        <v>464</v>
      </c>
      <c r="J175" s="23" t="str">
        <f t="shared" ref="J175" si="662">TEXT(A175,"dddd")</f>
        <v>Tuesday</v>
      </c>
      <c r="K175" s="17"/>
      <c r="L175" s="23">
        <f t="shared" ref="L175" si="663">DAY(A175)</f>
        <v>30</v>
      </c>
      <c r="M175" s="23" t="str">
        <f t="shared" ref="M175" si="664">TEXT(A175,"mmmm")</f>
        <v>June</v>
      </c>
      <c r="N175" s="23">
        <f t="shared" ref="N175" si="665">YEAR(A175)</f>
        <v>2020</v>
      </c>
    </row>
    <row r="176" spans="1:14" x14ac:dyDescent="0.2">
      <c r="A176" s="19">
        <v>44011</v>
      </c>
      <c r="B176" s="45">
        <v>11.75</v>
      </c>
      <c r="C176" s="59" t="s">
        <v>954</v>
      </c>
      <c r="D176" s="31" t="s">
        <v>400</v>
      </c>
      <c r="E176" s="50">
        <v>41</v>
      </c>
      <c r="F176" s="58">
        <v>2982</v>
      </c>
      <c r="G176" s="47">
        <f t="shared" si="460"/>
        <v>3027.6899999999969</v>
      </c>
      <c r="H176" s="30">
        <f t="shared" si="461"/>
        <v>-45.689999999996871</v>
      </c>
      <c r="I176" s="17" t="s">
        <v>464</v>
      </c>
      <c r="J176" s="23" t="str">
        <f t="shared" ref="J176" si="666">TEXT(A176,"dddd")</f>
        <v>Monday</v>
      </c>
      <c r="K176" s="17"/>
      <c r="L176" s="23">
        <f t="shared" ref="L176" si="667">DAY(A176)</f>
        <v>29</v>
      </c>
      <c r="M176" s="23" t="str">
        <f t="shared" ref="M176" si="668">TEXT(A176,"mmmm")</f>
        <v>June</v>
      </c>
      <c r="N176" s="23">
        <f t="shared" ref="N176" si="669">YEAR(A176)</f>
        <v>2020</v>
      </c>
    </row>
    <row r="177" spans="1:14" x14ac:dyDescent="0.2">
      <c r="A177" s="19">
        <v>44009</v>
      </c>
      <c r="B177" s="45">
        <v>23.16</v>
      </c>
      <c r="C177" s="59" t="s">
        <v>445</v>
      </c>
      <c r="D177" s="31" t="s">
        <v>400</v>
      </c>
      <c r="E177" s="50">
        <v>49</v>
      </c>
      <c r="F177" s="58">
        <v>2970</v>
      </c>
      <c r="G177" s="47">
        <f t="shared" si="460"/>
        <v>3015.9399999999969</v>
      </c>
      <c r="H177" s="30">
        <f t="shared" si="461"/>
        <v>-45.939999999996871</v>
      </c>
      <c r="I177" s="17" t="s">
        <v>463</v>
      </c>
      <c r="J177" s="23" t="str">
        <f t="shared" ref="J177" si="670">TEXT(A177,"dddd")</f>
        <v>Saturday</v>
      </c>
      <c r="K177" s="17"/>
      <c r="L177" s="23">
        <f t="shared" ref="L177" si="671">DAY(A177)</f>
        <v>27</v>
      </c>
      <c r="M177" s="23" t="str">
        <f t="shared" ref="M177" si="672">TEXT(A177,"mmmm")</f>
        <v>June</v>
      </c>
      <c r="N177" s="23">
        <f t="shared" ref="N177" si="673">YEAR(A177)</f>
        <v>2020</v>
      </c>
    </row>
    <row r="178" spans="1:14" x14ac:dyDescent="0.2">
      <c r="A178" s="19">
        <v>44008</v>
      </c>
      <c r="B178" s="45">
        <v>11.03</v>
      </c>
      <c r="C178" s="59" t="s">
        <v>954</v>
      </c>
      <c r="D178" s="31" t="s">
        <v>400</v>
      </c>
      <c r="E178" s="50">
        <v>74</v>
      </c>
      <c r="F178" s="58">
        <v>2947</v>
      </c>
      <c r="G178" s="47">
        <f t="shared" si="460"/>
        <v>2992.779999999997</v>
      </c>
      <c r="H178" s="30">
        <f t="shared" si="461"/>
        <v>-45.779999999997017</v>
      </c>
      <c r="I178" s="17" t="s">
        <v>464</v>
      </c>
      <c r="J178" s="23" t="str">
        <f t="shared" ref="J178" si="674">TEXT(A178,"dddd")</f>
        <v>Friday</v>
      </c>
      <c r="K178" s="17"/>
      <c r="L178" s="23">
        <f t="shared" ref="L178" si="675">DAY(A178)</f>
        <v>26</v>
      </c>
      <c r="M178" s="23" t="str">
        <f t="shared" ref="M178" si="676">TEXT(A178,"mmmm")</f>
        <v>June</v>
      </c>
      <c r="N178" s="23">
        <f t="shared" ref="N178" si="677">YEAR(A178)</f>
        <v>2020</v>
      </c>
    </row>
    <row r="179" spans="1:14" x14ac:dyDescent="0.2">
      <c r="A179" s="19">
        <v>44006</v>
      </c>
      <c r="B179" s="45">
        <v>539.19000000000005</v>
      </c>
      <c r="C179" s="59" t="s">
        <v>445</v>
      </c>
      <c r="D179" s="31" t="s">
        <v>443</v>
      </c>
      <c r="E179" s="50">
        <v>85</v>
      </c>
      <c r="F179" s="58">
        <v>2936</v>
      </c>
      <c r="G179" s="47">
        <f t="shared" si="460"/>
        <v>2981.7499999999968</v>
      </c>
      <c r="H179" s="30">
        <f t="shared" si="461"/>
        <v>-45.749999999996817</v>
      </c>
      <c r="I179" s="17" t="s">
        <v>463</v>
      </c>
      <c r="J179" s="23" t="str">
        <f t="shared" ref="J179:J180" si="678">TEXT(A179,"dddd")</f>
        <v>Wednesday</v>
      </c>
      <c r="K179" s="17"/>
      <c r="L179" s="23">
        <f t="shared" ref="L179:L180" si="679">DAY(A179)</f>
        <v>24</v>
      </c>
      <c r="M179" s="23" t="str">
        <f t="shared" ref="M179:M180" si="680">TEXT(A179,"mmmm")</f>
        <v>June</v>
      </c>
      <c r="N179" s="23">
        <f t="shared" ref="N179:N180" si="681">YEAR(A179)</f>
        <v>2020</v>
      </c>
    </row>
    <row r="180" spans="1:14" x14ac:dyDescent="0.2">
      <c r="A180" s="19">
        <v>44006</v>
      </c>
      <c r="B180" s="45">
        <v>63.67</v>
      </c>
      <c r="C180" s="59" t="s">
        <v>954</v>
      </c>
      <c r="D180" s="31" t="s">
        <v>400</v>
      </c>
      <c r="E180" s="50">
        <v>56</v>
      </c>
      <c r="F180" s="58">
        <v>2936</v>
      </c>
      <c r="G180" s="47">
        <f t="shared" si="460"/>
        <v>2442.5599999999968</v>
      </c>
      <c r="H180" s="30">
        <f t="shared" si="461"/>
        <v>493.44000000000324</v>
      </c>
      <c r="I180" s="17" t="s">
        <v>464</v>
      </c>
      <c r="J180" s="23" t="str">
        <f t="shared" si="678"/>
        <v>Wednesday</v>
      </c>
      <c r="K180" s="17"/>
      <c r="L180" s="23">
        <f t="shared" si="679"/>
        <v>24</v>
      </c>
      <c r="M180" s="23" t="str">
        <f t="shared" si="680"/>
        <v>June</v>
      </c>
      <c r="N180" s="23">
        <f t="shared" si="681"/>
        <v>2020</v>
      </c>
    </row>
    <row r="181" spans="1:14" x14ac:dyDescent="0.2">
      <c r="A181" s="19">
        <v>44005</v>
      </c>
      <c r="B181" s="45">
        <v>462.58</v>
      </c>
      <c r="C181" s="59" t="s">
        <v>445</v>
      </c>
      <c r="D181" s="31" t="s">
        <v>400</v>
      </c>
      <c r="E181" s="51">
        <v>168</v>
      </c>
      <c r="F181" s="58">
        <v>2333</v>
      </c>
      <c r="G181" s="47">
        <f t="shared" si="460"/>
        <v>2378.8899999999967</v>
      </c>
      <c r="H181" s="30">
        <f t="shared" si="461"/>
        <v>-45.889999999996689</v>
      </c>
      <c r="I181" s="17" t="s">
        <v>463</v>
      </c>
      <c r="J181" s="23" t="str">
        <f t="shared" ref="J181" si="682">TEXT(A181,"dddd")</f>
        <v>Tuesday</v>
      </c>
      <c r="K181" s="17"/>
      <c r="L181" s="23">
        <f t="shared" ref="L181" si="683">DAY(A181)</f>
        <v>23</v>
      </c>
      <c r="M181" s="23" t="str">
        <f t="shared" ref="M181" si="684">TEXT(A181,"mmmm")</f>
        <v>June</v>
      </c>
      <c r="N181" s="23">
        <f t="shared" ref="N181" si="685">YEAR(A181)</f>
        <v>2020</v>
      </c>
    </row>
    <row r="182" spans="1:14" x14ac:dyDescent="0.2">
      <c r="A182" s="19">
        <v>44004</v>
      </c>
      <c r="B182" s="45">
        <v>125.37</v>
      </c>
      <c r="C182" s="59" t="s">
        <v>445</v>
      </c>
      <c r="D182" s="31" t="s">
        <v>400</v>
      </c>
      <c r="E182" s="50">
        <v>128</v>
      </c>
      <c r="F182" s="58">
        <v>1870</v>
      </c>
      <c r="G182" s="47">
        <f t="shared" si="460"/>
        <v>1916.3099999999968</v>
      </c>
      <c r="H182" s="30">
        <f t="shared" si="461"/>
        <v>-46.309999999996762</v>
      </c>
      <c r="I182" s="17" t="s">
        <v>463</v>
      </c>
      <c r="J182" s="23" t="str">
        <f t="shared" ref="J182" si="686">TEXT(A182,"dddd")</f>
        <v>Monday</v>
      </c>
      <c r="K182" s="17"/>
      <c r="L182" s="23">
        <f t="shared" ref="L182" si="687">DAY(A182)</f>
        <v>22</v>
      </c>
      <c r="M182" s="23" t="str">
        <f t="shared" ref="M182" si="688">TEXT(A182,"mmmm")</f>
        <v>June</v>
      </c>
      <c r="N182" s="23">
        <f t="shared" ref="N182" si="689">YEAR(A182)</f>
        <v>2020</v>
      </c>
    </row>
    <row r="183" spans="1:14" x14ac:dyDescent="0.2">
      <c r="A183" s="19">
        <v>44003</v>
      </c>
      <c r="B183" s="45">
        <v>-166.65</v>
      </c>
      <c r="C183" s="59" t="s">
        <v>954</v>
      </c>
      <c r="D183" s="31" t="s">
        <v>400</v>
      </c>
      <c r="E183" s="50">
        <v>23</v>
      </c>
      <c r="F183" s="58">
        <v>1745</v>
      </c>
      <c r="G183" s="47">
        <f t="shared" ref="G183:G246" si="690">G184+B183</f>
        <v>1790.9399999999966</v>
      </c>
      <c r="H183" s="30">
        <f t="shared" ref="H183:H246" si="691">F183-G183</f>
        <v>-45.939999999996644</v>
      </c>
      <c r="I183" s="17" t="s">
        <v>464</v>
      </c>
      <c r="J183" s="23" t="str">
        <f t="shared" ref="J183" si="692">TEXT(A183,"dddd")</f>
        <v>Sunday</v>
      </c>
      <c r="K183" s="17"/>
      <c r="L183" s="23">
        <f t="shared" ref="L183" si="693">DAY(A183)</f>
        <v>21</v>
      </c>
      <c r="M183" s="23" t="str">
        <f t="shared" ref="M183" si="694">TEXT(A183,"mmmm")</f>
        <v>June</v>
      </c>
      <c r="N183" s="23">
        <f t="shared" ref="N183" si="695">YEAR(A183)</f>
        <v>2020</v>
      </c>
    </row>
    <row r="184" spans="1:14" x14ac:dyDescent="0.2">
      <c r="A184" s="19">
        <v>43999</v>
      </c>
      <c r="B184" s="45">
        <v>-78.58</v>
      </c>
      <c r="C184" s="59" t="s">
        <v>445</v>
      </c>
      <c r="D184" s="31" t="s">
        <v>400</v>
      </c>
      <c r="E184" s="51">
        <v>64</v>
      </c>
      <c r="F184" s="58">
        <v>1912</v>
      </c>
      <c r="G184" s="47">
        <f t="shared" si="690"/>
        <v>1957.5899999999967</v>
      </c>
      <c r="H184" s="30">
        <f t="shared" si="691"/>
        <v>-45.589999999996735</v>
      </c>
      <c r="I184" s="17" t="s">
        <v>463</v>
      </c>
      <c r="J184" s="23" t="str">
        <f t="shared" ref="J184" si="696">TEXT(A184,"dddd")</f>
        <v>Wednesday</v>
      </c>
      <c r="K184" s="17"/>
      <c r="L184" s="23">
        <f t="shared" ref="L184" si="697">DAY(A184)</f>
        <v>17</v>
      </c>
      <c r="M184" s="23" t="str">
        <f t="shared" ref="M184" si="698">TEXT(A184,"mmmm")</f>
        <v>June</v>
      </c>
      <c r="N184" s="23">
        <f t="shared" ref="N184" si="699">YEAR(A184)</f>
        <v>2020</v>
      </c>
    </row>
    <row r="185" spans="1:14" x14ac:dyDescent="0.2">
      <c r="A185" s="19">
        <v>43997</v>
      </c>
      <c r="B185" s="45">
        <v>-55.55</v>
      </c>
      <c r="C185" s="59" t="s">
        <v>954</v>
      </c>
      <c r="D185" s="31" t="s">
        <v>400</v>
      </c>
      <c r="E185" s="50">
        <v>29</v>
      </c>
      <c r="F185" s="58">
        <v>1991</v>
      </c>
      <c r="G185" s="47">
        <f t="shared" si="690"/>
        <v>2036.1699999999967</v>
      </c>
      <c r="H185" s="30">
        <f t="shared" si="691"/>
        <v>-45.169999999996662</v>
      </c>
      <c r="I185" s="17" t="s">
        <v>464</v>
      </c>
      <c r="J185" s="23" t="str">
        <f t="shared" ref="J185" si="700">TEXT(A185,"dddd")</f>
        <v>Monday</v>
      </c>
      <c r="K185" s="17"/>
      <c r="L185" s="23">
        <f t="shared" ref="L185" si="701">DAY(A185)</f>
        <v>15</v>
      </c>
      <c r="M185" s="23" t="str">
        <f t="shared" ref="M185" si="702">TEXT(A185,"mmmm")</f>
        <v>June</v>
      </c>
      <c r="N185" s="23">
        <f t="shared" ref="N185" si="703">YEAR(A185)</f>
        <v>2020</v>
      </c>
    </row>
    <row r="186" spans="1:14" x14ac:dyDescent="0.2">
      <c r="A186" s="19">
        <v>43996</v>
      </c>
      <c r="B186" s="45">
        <v>-134.62</v>
      </c>
      <c r="C186" s="59" t="s">
        <v>445</v>
      </c>
      <c r="D186" s="31" t="s">
        <v>400</v>
      </c>
      <c r="E186" s="50">
        <v>115</v>
      </c>
      <c r="F186" s="58">
        <v>2046</v>
      </c>
      <c r="G186" s="47">
        <f t="shared" si="690"/>
        <v>2091.7199999999966</v>
      </c>
      <c r="H186" s="30">
        <f t="shared" si="691"/>
        <v>-45.719999999996617</v>
      </c>
      <c r="I186" s="17" t="s">
        <v>463</v>
      </c>
      <c r="J186" s="23" t="str">
        <f t="shared" ref="J186" si="704">TEXT(A186,"dddd")</f>
        <v>Sunday</v>
      </c>
      <c r="K186" s="17"/>
      <c r="L186" s="23">
        <f t="shared" ref="L186" si="705">DAY(A186)</f>
        <v>14</v>
      </c>
      <c r="M186" s="23" t="str">
        <f t="shared" ref="M186" si="706">TEXT(A186,"mmmm")</f>
        <v>June</v>
      </c>
      <c r="N186" s="23">
        <f t="shared" ref="N186" si="707">YEAR(A186)</f>
        <v>2020</v>
      </c>
    </row>
    <row r="187" spans="1:14" x14ac:dyDescent="0.2">
      <c r="A187" s="19">
        <v>43994</v>
      </c>
      <c r="B187" s="45">
        <v>139.69999999999999</v>
      </c>
      <c r="C187" s="59" t="s">
        <v>445</v>
      </c>
      <c r="D187" s="31" t="s">
        <v>443</v>
      </c>
      <c r="E187" s="50">
        <v>76</v>
      </c>
      <c r="F187" s="58">
        <v>2181</v>
      </c>
      <c r="G187" s="47">
        <f t="shared" si="690"/>
        <v>2226.3399999999965</v>
      </c>
      <c r="H187" s="30">
        <f t="shared" si="691"/>
        <v>-45.339999999996508</v>
      </c>
      <c r="I187" s="17" t="s">
        <v>463</v>
      </c>
      <c r="J187" s="23" t="str">
        <f t="shared" ref="J187" si="708">TEXT(A187,"dddd")</f>
        <v>Friday</v>
      </c>
      <c r="K187" s="17"/>
      <c r="L187" s="23">
        <f t="shared" ref="L187" si="709">DAY(A187)</f>
        <v>12</v>
      </c>
      <c r="M187" s="23" t="str">
        <f t="shared" ref="M187" si="710">TEXT(A187,"mmmm")</f>
        <v>June</v>
      </c>
      <c r="N187" s="23">
        <f t="shared" ref="N187" si="711">YEAR(A187)</f>
        <v>2020</v>
      </c>
    </row>
    <row r="188" spans="1:14" x14ac:dyDescent="0.2">
      <c r="A188" s="19">
        <v>43994</v>
      </c>
      <c r="B188" s="45">
        <v>-3.5</v>
      </c>
      <c r="C188" s="59" t="s">
        <v>954</v>
      </c>
      <c r="D188" s="31" t="s">
        <v>400</v>
      </c>
      <c r="E188" s="50">
        <v>9</v>
      </c>
      <c r="F188" s="58">
        <v>2181</v>
      </c>
      <c r="G188" s="47">
        <f t="shared" si="690"/>
        <v>2086.6399999999967</v>
      </c>
      <c r="H188" s="30">
        <f t="shared" si="691"/>
        <v>94.360000000003311</v>
      </c>
      <c r="I188" s="17" t="s">
        <v>464</v>
      </c>
      <c r="J188" s="23" t="str">
        <f t="shared" ref="J188" si="712">TEXT(A188,"dddd")</f>
        <v>Friday</v>
      </c>
      <c r="K188" s="17"/>
      <c r="L188" s="23">
        <f t="shared" ref="L188" si="713">DAY(A188)</f>
        <v>12</v>
      </c>
      <c r="M188" s="23" t="str">
        <f t="shared" ref="M188" si="714">TEXT(A188,"mmmm")</f>
        <v>June</v>
      </c>
      <c r="N188" s="23">
        <f t="shared" ref="N188" si="715">YEAR(A188)</f>
        <v>2020</v>
      </c>
    </row>
    <row r="189" spans="1:14" x14ac:dyDescent="0.2">
      <c r="A189" s="19">
        <v>43993</v>
      </c>
      <c r="B189" s="45">
        <v>25</v>
      </c>
      <c r="C189" s="59" t="s">
        <v>952</v>
      </c>
      <c r="D189" s="31" t="s">
        <v>443</v>
      </c>
      <c r="E189" s="52" t="s">
        <v>509</v>
      </c>
      <c r="F189" s="28">
        <v>2045</v>
      </c>
      <c r="G189" s="47">
        <f t="shared" si="690"/>
        <v>2090.1399999999967</v>
      </c>
      <c r="H189" s="30">
        <f t="shared" si="691"/>
        <v>-45.139999999996689</v>
      </c>
      <c r="I189" s="17" t="s">
        <v>466</v>
      </c>
      <c r="J189" s="23" t="str">
        <f t="shared" ref="J189" si="716">TEXT(A189,"dddd")</f>
        <v>Thursday</v>
      </c>
      <c r="K189" s="17" t="s">
        <v>445</v>
      </c>
      <c r="L189" s="23">
        <f t="shared" ref="L189" si="717">DAY(A189)</f>
        <v>11</v>
      </c>
      <c r="M189" s="23" t="str">
        <f t="shared" ref="M189" si="718">TEXT(A189,"mmmm")</f>
        <v>June</v>
      </c>
      <c r="N189" s="23">
        <f t="shared" ref="N189" si="719">YEAR(A189)</f>
        <v>2020</v>
      </c>
    </row>
    <row r="190" spans="1:14" x14ac:dyDescent="0.2">
      <c r="A190" s="19">
        <v>43993</v>
      </c>
      <c r="B190" s="45">
        <v>41.72</v>
      </c>
      <c r="C190" s="59" t="s">
        <v>445</v>
      </c>
      <c r="D190" s="31" t="s">
        <v>400</v>
      </c>
      <c r="E190" s="50">
        <v>59</v>
      </c>
      <c r="F190" s="58">
        <v>2045</v>
      </c>
      <c r="G190" s="47">
        <f t="shared" si="690"/>
        <v>2065.1399999999967</v>
      </c>
      <c r="H190" s="30">
        <f t="shared" si="691"/>
        <v>-20.139999999996689</v>
      </c>
      <c r="I190" s="17" t="s">
        <v>463</v>
      </c>
      <c r="J190" s="23" t="str">
        <f t="shared" ref="J190" si="720">TEXT(A190,"dddd")</f>
        <v>Thursday</v>
      </c>
      <c r="K190" s="17"/>
      <c r="L190" s="23">
        <f t="shared" ref="L190" si="721">DAY(A190)</f>
        <v>11</v>
      </c>
      <c r="M190" s="23" t="str">
        <f t="shared" ref="M190" si="722">TEXT(A190,"mmmm")</f>
        <v>June</v>
      </c>
      <c r="N190" s="23">
        <f t="shared" ref="N190" si="723">YEAR(A190)</f>
        <v>2020</v>
      </c>
    </row>
    <row r="191" spans="1:14" x14ac:dyDescent="0.2">
      <c r="A191" s="19">
        <v>43991</v>
      </c>
      <c r="B191" s="45">
        <v>50</v>
      </c>
      <c r="C191" s="59" t="s">
        <v>954</v>
      </c>
      <c r="D191" s="31" t="s">
        <v>443</v>
      </c>
      <c r="E191" s="52" t="s">
        <v>509</v>
      </c>
      <c r="F191" s="28"/>
      <c r="G191" s="47">
        <f t="shared" si="690"/>
        <v>2023.4199999999967</v>
      </c>
      <c r="H191" s="30">
        <f t="shared" si="691"/>
        <v>-2023.4199999999967</v>
      </c>
      <c r="I191" s="17" t="s">
        <v>466</v>
      </c>
      <c r="J191" s="23" t="str">
        <f t="shared" ref="J191:J192" si="724">TEXT(A191,"dddd")</f>
        <v>Tuesday</v>
      </c>
      <c r="K191" s="17" t="s">
        <v>492</v>
      </c>
      <c r="L191" s="23">
        <f t="shared" ref="L191:L192" si="725">DAY(A191)</f>
        <v>9</v>
      </c>
      <c r="M191" s="23" t="str">
        <f t="shared" ref="M191:M192" si="726">TEXT(A191,"mmmm")</f>
        <v>June</v>
      </c>
      <c r="N191" s="23">
        <f t="shared" ref="N191:N192" si="727">YEAR(A191)</f>
        <v>2020</v>
      </c>
    </row>
    <row r="192" spans="1:14" x14ac:dyDescent="0.2">
      <c r="A192" s="19">
        <v>43991</v>
      </c>
      <c r="B192" s="45">
        <v>-50.11</v>
      </c>
      <c r="C192" s="59" t="s">
        <v>954</v>
      </c>
      <c r="D192" s="31" t="s">
        <v>400</v>
      </c>
      <c r="E192" s="51">
        <v>31</v>
      </c>
      <c r="F192" s="58"/>
      <c r="G192" s="47">
        <f t="shared" si="690"/>
        <v>1973.4199999999967</v>
      </c>
      <c r="H192" s="30">
        <f t="shared" si="691"/>
        <v>-1973.4199999999967</v>
      </c>
      <c r="I192" s="17" t="s">
        <v>464</v>
      </c>
      <c r="J192" s="23" t="str">
        <f t="shared" si="724"/>
        <v>Tuesday</v>
      </c>
      <c r="K192" s="17"/>
      <c r="L192" s="23">
        <f t="shared" si="725"/>
        <v>9</v>
      </c>
      <c r="M192" s="23" t="str">
        <f t="shared" si="726"/>
        <v>June</v>
      </c>
      <c r="N192" s="23">
        <f t="shared" si="727"/>
        <v>2020</v>
      </c>
    </row>
    <row r="193" spans="1:14" x14ac:dyDescent="0.2">
      <c r="A193" s="19">
        <v>43989</v>
      </c>
      <c r="B193" s="45">
        <v>-75.08</v>
      </c>
      <c r="C193" s="59" t="s">
        <v>445</v>
      </c>
      <c r="D193" s="31" t="s">
        <v>400</v>
      </c>
      <c r="E193" s="50">
        <v>49</v>
      </c>
      <c r="F193" s="58">
        <v>1978</v>
      </c>
      <c r="G193" s="47">
        <f t="shared" si="690"/>
        <v>2023.5299999999966</v>
      </c>
      <c r="H193" s="30">
        <f t="shared" si="691"/>
        <v>-45.529999999996562</v>
      </c>
      <c r="I193" s="17" t="s">
        <v>463</v>
      </c>
      <c r="J193" s="23" t="str">
        <f t="shared" ref="J193" si="728">TEXT(A193,"dddd")</f>
        <v>Sunday</v>
      </c>
      <c r="K193" s="17"/>
      <c r="L193" s="23">
        <f t="shared" ref="L193" si="729">DAY(A193)</f>
        <v>7</v>
      </c>
      <c r="M193" s="23" t="str">
        <f t="shared" ref="M193" si="730">TEXT(A193,"mmmm")</f>
        <v>June</v>
      </c>
      <c r="N193" s="23">
        <f t="shared" ref="N193" si="731">YEAR(A193)</f>
        <v>2020</v>
      </c>
    </row>
    <row r="194" spans="1:14" x14ac:dyDescent="0.2">
      <c r="A194" s="19">
        <v>43987</v>
      </c>
      <c r="B194" s="45">
        <v>122.15</v>
      </c>
      <c r="C194" s="59" t="s">
        <v>445</v>
      </c>
      <c r="D194" s="31" t="s">
        <v>400</v>
      </c>
      <c r="E194" s="50">
        <v>83</v>
      </c>
      <c r="F194" s="58">
        <v>2053</v>
      </c>
      <c r="G194" s="47">
        <f t="shared" si="690"/>
        <v>2098.6099999999965</v>
      </c>
      <c r="H194" s="30">
        <f t="shared" si="691"/>
        <v>-45.609999999996489</v>
      </c>
      <c r="I194" s="17" t="s">
        <v>463</v>
      </c>
      <c r="J194" s="23" t="str">
        <f t="shared" ref="J194" si="732">TEXT(A194,"dddd")</f>
        <v>Friday</v>
      </c>
      <c r="K194" s="17"/>
      <c r="L194" s="23">
        <f t="shared" ref="L194" si="733">DAY(A194)</f>
        <v>5</v>
      </c>
      <c r="M194" s="23" t="str">
        <f t="shared" ref="M194" si="734">TEXT(A194,"mmmm")</f>
        <v>June</v>
      </c>
      <c r="N194" s="23">
        <f t="shared" ref="N194" si="735">YEAR(A194)</f>
        <v>2020</v>
      </c>
    </row>
    <row r="195" spans="1:14" x14ac:dyDescent="0.2">
      <c r="A195" s="19">
        <v>43986</v>
      </c>
      <c r="B195" s="45">
        <v>92.1</v>
      </c>
      <c r="C195" s="59" t="s">
        <v>445</v>
      </c>
      <c r="D195" s="31" t="s">
        <v>400</v>
      </c>
      <c r="E195" s="50">
        <v>66</v>
      </c>
      <c r="F195" s="58">
        <v>1931</v>
      </c>
      <c r="G195" s="47">
        <f t="shared" si="690"/>
        <v>1976.4599999999966</v>
      </c>
      <c r="H195" s="30">
        <f t="shared" si="691"/>
        <v>-45.459999999996626</v>
      </c>
      <c r="I195" s="17" t="s">
        <v>463</v>
      </c>
      <c r="J195" s="23" t="str">
        <f t="shared" ref="J195" si="736">TEXT(A195,"dddd")</f>
        <v>Thursday</v>
      </c>
      <c r="K195" s="17"/>
      <c r="L195" s="23">
        <f t="shared" ref="L195" si="737">DAY(A195)</f>
        <v>4</v>
      </c>
      <c r="M195" s="23" t="str">
        <f t="shared" ref="M195" si="738">TEXT(A195,"mmmm")</f>
        <v>June</v>
      </c>
      <c r="N195" s="23">
        <f t="shared" ref="N195" si="739">YEAR(A195)</f>
        <v>2020</v>
      </c>
    </row>
    <row r="196" spans="1:14" x14ac:dyDescent="0.2">
      <c r="A196" s="19">
        <v>43985</v>
      </c>
      <c r="B196" s="45">
        <v>5.27</v>
      </c>
      <c r="C196" s="59" t="s">
        <v>445</v>
      </c>
      <c r="D196" s="31" t="s">
        <v>400</v>
      </c>
      <c r="E196" s="50">
        <v>64</v>
      </c>
      <c r="F196" s="58"/>
      <c r="G196" s="47">
        <f t="shared" si="690"/>
        <v>1884.3599999999967</v>
      </c>
      <c r="H196" s="30">
        <f t="shared" si="691"/>
        <v>-1884.3599999999967</v>
      </c>
      <c r="I196" s="17" t="s">
        <v>463</v>
      </c>
      <c r="J196" s="23" t="str">
        <f t="shared" ref="J196" si="740">TEXT(A196,"dddd")</f>
        <v>Wednesday</v>
      </c>
      <c r="K196" s="17"/>
      <c r="L196" s="23">
        <f t="shared" ref="L196" si="741">DAY(A196)</f>
        <v>3</v>
      </c>
      <c r="M196" s="23" t="str">
        <f t="shared" ref="M196" si="742">TEXT(A196,"mmmm")</f>
        <v>June</v>
      </c>
      <c r="N196" s="23">
        <f t="shared" ref="N196" si="743">YEAR(A196)</f>
        <v>2020</v>
      </c>
    </row>
    <row r="197" spans="1:14" x14ac:dyDescent="0.2">
      <c r="A197" s="19">
        <v>43984</v>
      </c>
      <c r="B197" s="45">
        <v>100</v>
      </c>
      <c r="C197" s="59" t="s">
        <v>954</v>
      </c>
      <c r="D197" s="31" t="s">
        <v>443</v>
      </c>
      <c r="E197" s="52" t="s">
        <v>509</v>
      </c>
      <c r="F197" s="28">
        <v>1834</v>
      </c>
      <c r="G197" s="47">
        <f t="shared" si="690"/>
        <v>1879.0899999999967</v>
      </c>
      <c r="H197" s="30">
        <f t="shared" si="691"/>
        <v>-45.089999999996735</v>
      </c>
      <c r="I197" s="17" t="s">
        <v>466</v>
      </c>
      <c r="J197" s="23" t="str">
        <f t="shared" ref="J197" si="744">TEXT(A197,"dddd")</f>
        <v>Tuesday</v>
      </c>
      <c r="K197" s="17" t="s">
        <v>512</v>
      </c>
      <c r="L197" s="23">
        <f t="shared" ref="L197" si="745">DAY(A197)</f>
        <v>2</v>
      </c>
      <c r="M197" s="23" t="str">
        <f t="shared" ref="M197" si="746">TEXT(A197,"mmmm")</f>
        <v>June</v>
      </c>
      <c r="N197" s="23">
        <f t="shared" ref="N197" si="747">YEAR(A197)</f>
        <v>2020</v>
      </c>
    </row>
    <row r="198" spans="1:14" x14ac:dyDescent="0.2">
      <c r="A198" s="19">
        <v>43984</v>
      </c>
      <c r="B198" s="45">
        <v>143.97</v>
      </c>
      <c r="C198" s="59" t="s">
        <v>954</v>
      </c>
      <c r="D198" s="31" t="s">
        <v>400</v>
      </c>
      <c r="E198" s="51">
        <v>60</v>
      </c>
      <c r="F198" s="58">
        <v>1834</v>
      </c>
      <c r="G198" s="47">
        <f t="shared" si="690"/>
        <v>1779.0899999999967</v>
      </c>
      <c r="H198" s="30">
        <f t="shared" si="691"/>
        <v>54.910000000003265</v>
      </c>
      <c r="I198" s="17" t="s">
        <v>464</v>
      </c>
      <c r="J198" s="23" t="str">
        <f t="shared" ref="J198" si="748">TEXT(A198,"dddd")</f>
        <v>Tuesday</v>
      </c>
      <c r="K198" s="17"/>
      <c r="L198" s="23">
        <f t="shared" ref="L198" si="749">DAY(A198)</f>
        <v>2</v>
      </c>
      <c r="M198" s="23" t="str">
        <f t="shared" ref="M198" si="750">TEXT(A198,"mmmm")</f>
        <v>June</v>
      </c>
      <c r="N198" s="23">
        <f t="shared" ref="N198" si="751">YEAR(A198)</f>
        <v>2020</v>
      </c>
    </row>
    <row r="199" spans="1:14" x14ac:dyDescent="0.2">
      <c r="A199" s="19">
        <v>43983</v>
      </c>
      <c r="B199" s="45">
        <v>-75</v>
      </c>
      <c r="C199" s="59" t="s">
        <v>445</v>
      </c>
      <c r="D199" s="31" t="s">
        <v>400</v>
      </c>
      <c r="E199" s="50">
        <v>46</v>
      </c>
      <c r="F199" s="58">
        <v>1590</v>
      </c>
      <c r="G199" s="47">
        <f t="shared" si="690"/>
        <v>1635.1199999999967</v>
      </c>
      <c r="H199" s="30">
        <f t="shared" si="691"/>
        <v>-45.119999999996708</v>
      </c>
      <c r="I199" s="17" t="s">
        <v>463</v>
      </c>
      <c r="J199" s="23" t="str">
        <f t="shared" ref="J199" si="752">TEXT(A199,"dddd")</f>
        <v>Monday</v>
      </c>
      <c r="K199" s="17"/>
      <c r="L199" s="23">
        <f t="shared" ref="L199" si="753">DAY(A199)</f>
        <v>1</v>
      </c>
      <c r="M199" s="23" t="str">
        <f t="shared" ref="M199" si="754">TEXT(A199,"mmmm")</f>
        <v>June</v>
      </c>
      <c r="N199" s="23">
        <f t="shared" ref="N199" si="755">YEAR(A199)</f>
        <v>2020</v>
      </c>
    </row>
    <row r="200" spans="1:14" x14ac:dyDescent="0.2">
      <c r="A200" s="19">
        <v>43982</v>
      </c>
      <c r="B200" s="45">
        <v>-102.33</v>
      </c>
      <c r="C200" s="59" t="s">
        <v>445</v>
      </c>
      <c r="D200" s="31" t="s">
        <v>400</v>
      </c>
      <c r="E200" s="50">
        <v>89</v>
      </c>
      <c r="F200" s="58">
        <v>1665</v>
      </c>
      <c r="G200" s="47">
        <f t="shared" si="690"/>
        <v>1710.1199999999967</v>
      </c>
      <c r="H200" s="30">
        <f t="shared" si="691"/>
        <v>-45.119999999996708</v>
      </c>
      <c r="I200" s="17" t="s">
        <v>463</v>
      </c>
      <c r="J200" s="23" t="str">
        <f t="shared" ref="J200" si="756">TEXT(A200,"dddd")</f>
        <v>Sunday</v>
      </c>
      <c r="K200" s="17"/>
      <c r="L200" s="23">
        <f t="shared" ref="L200" si="757">DAY(A200)</f>
        <v>31</v>
      </c>
      <c r="M200" s="23" t="str">
        <f t="shared" ref="M200" si="758">TEXT(A200,"mmmm")</f>
        <v>May</v>
      </c>
      <c r="N200" s="23">
        <f t="shared" ref="N200" si="759">YEAR(A200)</f>
        <v>2020</v>
      </c>
    </row>
    <row r="201" spans="1:14" x14ac:dyDescent="0.2">
      <c r="A201" s="19">
        <v>43981</v>
      </c>
      <c r="B201" s="45">
        <v>-225</v>
      </c>
      <c r="C201" s="59" t="s">
        <v>445</v>
      </c>
      <c r="D201" s="31" t="s">
        <v>443</v>
      </c>
      <c r="E201" s="50">
        <v>26</v>
      </c>
      <c r="F201" s="58">
        <v>1767</v>
      </c>
      <c r="G201" s="47">
        <f t="shared" si="690"/>
        <v>1812.4499999999966</v>
      </c>
      <c r="H201" s="30">
        <f t="shared" si="691"/>
        <v>-45.449999999996635</v>
      </c>
      <c r="I201" s="17" t="s">
        <v>463</v>
      </c>
      <c r="J201" s="23" t="str">
        <f t="shared" ref="J201" si="760">TEXT(A201,"dddd")</f>
        <v>Saturday</v>
      </c>
      <c r="K201" s="17"/>
      <c r="L201" s="23">
        <f t="shared" ref="L201" si="761">DAY(A201)</f>
        <v>30</v>
      </c>
      <c r="M201" s="23" t="str">
        <f t="shared" ref="M201" si="762">TEXT(A201,"mmmm")</f>
        <v>May</v>
      </c>
      <c r="N201" s="23">
        <f t="shared" ref="N201" si="763">YEAR(A201)</f>
        <v>2020</v>
      </c>
    </row>
    <row r="202" spans="1:14" x14ac:dyDescent="0.2">
      <c r="A202" s="19">
        <v>43981</v>
      </c>
      <c r="B202" s="45">
        <v>-112</v>
      </c>
      <c r="C202" s="59" t="s">
        <v>954</v>
      </c>
      <c r="D202" s="31" t="s">
        <v>400</v>
      </c>
      <c r="E202" s="50">
        <v>43</v>
      </c>
      <c r="F202" s="58">
        <v>1767</v>
      </c>
      <c r="G202" s="47">
        <f t="shared" si="690"/>
        <v>2037.4499999999966</v>
      </c>
      <c r="H202" s="30">
        <f t="shared" si="691"/>
        <v>-270.44999999999663</v>
      </c>
      <c r="I202" s="17" t="s">
        <v>464</v>
      </c>
      <c r="J202" s="23" t="str">
        <f t="shared" ref="J202" si="764">TEXT(A202,"dddd")</f>
        <v>Saturday</v>
      </c>
      <c r="K202" s="17"/>
      <c r="L202" s="23">
        <f t="shared" ref="L202" si="765">DAY(A202)</f>
        <v>30</v>
      </c>
      <c r="M202" s="23" t="str">
        <f t="shared" ref="M202" si="766">TEXT(A202,"mmmm")</f>
        <v>May</v>
      </c>
      <c r="N202" s="23">
        <f t="shared" ref="N202" si="767">YEAR(A202)</f>
        <v>2020</v>
      </c>
    </row>
    <row r="203" spans="1:14" x14ac:dyDescent="0.2">
      <c r="A203" s="19">
        <v>43980</v>
      </c>
      <c r="B203" s="45">
        <v>-225</v>
      </c>
      <c r="C203" s="59" t="s">
        <v>445</v>
      </c>
      <c r="D203" s="31" t="s">
        <v>400</v>
      </c>
      <c r="E203" s="50">
        <v>24</v>
      </c>
      <c r="F203" s="58">
        <v>2104</v>
      </c>
      <c r="G203" s="47">
        <f t="shared" si="690"/>
        <v>2149.4499999999966</v>
      </c>
      <c r="H203" s="30">
        <f t="shared" si="691"/>
        <v>-45.449999999996635</v>
      </c>
      <c r="I203" s="17" t="s">
        <v>463</v>
      </c>
      <c r="J203" s="23" t="str">
        <f t="shared" ref="J203" si="768">TEXT(A203,"dddd")</f>
        <v>Friday</v>
      </c>
      <c r="K203" s="17"/>
      <c r="L203" s="23">
        <f t="shared" ref="L203" si="769">DAY(A203)</f>
        <v>29</v>
      </c>
      <c r="M203" s="23" t="str">
        <f t="shared" ref="M203" si="770">TEXT(A203,"mmmm")</f>
        <v>May</v>
      </c>
      <c r="N203" s="23">
        <f t="shared" ref="N203" si="771">YEAR(A203)</f>
        <v>2020</v>
      </c>
    </row>
    <row r="204" spans="1:14" x14ac:dyDescent="0.2">
      <c r="A204" s="19">
        <v>43979</v>
      </c>
      <c r="B204" s="45">
        <v>25</v>
      </c>
      <c r="C204" s="59" t="s">
        <v>952</v>
      </c>
      <c r="D204" s="31" t="s">
        <v>443</v>
      </c>
      <c r="E204" s="52" t="s">
        <v>509</v>
      </c>
      <c r="F204" s="28">
        <v>2329</v>
      </c>
      <c r="G204" s="47">
        <f t="shared" si="690"/>
        <v>2374.4499999999966</v>
      </c>
      <c r="H204" s="30">
        <f t="shared" si="691"/>
        <v>-45.449999999996635</v>
      </c>
      <c r="I204" s="17" t="s">
        <v>466</v>
      </c>
      <c r="J204" s="23" t="str">
        <f t="shared" ref="J204:J205" si="772">TEXT(A204,"dddd")</f>
        <v>Thursday</v>
      </c>
      <c r="K204" s="17" t="s">
        <v>445</v>
      </c>
      <c r="L204" s="23">
        <f t="shared" ref="L204:L205" si="773">DAY(A204)</f>
        <v>28</v>
      </c>
      <c r="M204" s="23" t="str">
        <f t="shared" ref="M204:M205" si="774">TEXT(A204,"mmmm")</f>
        <v>May</v>
      </c>
      <c r="N204" s="23">
        <f t="shared" ref="N204:N205" si="775">YEAR(A204)</f>
        <v>2020</v>
      </c>
    </row>
    <row r="205" spans="1:14" x14ac:dyDescent="0.2">
      <c r="A205" s="19">
        <v>43979</v>
      </c>
      <c r="B205" s="45">
        <v>0.54</v>
      </c>
      <c r="C205" s="59" t="s">
        <v>445</v>
      </c>
      <c r="D205" s="31" t="s">
        <v>400</v>
      </c>
      <c r="E205" s="50">
        <v>88</v>
      </c>
      <c r="F205" s="58">
        <v>2329</v>
      </c>
      <c r="G205" s="47">
        <f t="shared" si="690"/>
        <v>2349.4499999999966</v>
      </c>
      <c r="H205" s="30">
        <f t="shared" si="691"/>
        <v>-20.449999999996635</v>
      </c>
      <c r="I205" s="17" t="s">
        <v>463</v>
      </c>
      <c r="J205" s="23" t="str">
        <f t="shared" si="772"/>
        <v>Thursday</v>
      </c>
      <c r="K205" s="17"/>
      <c r="L205" s="23">
        <f t="shared" si="773"/>
        <v>28</v>
      </c>
      <c r="M205" s="23" t="str">
        <f t="shared" si="774"/>
        <v>May</v>
      </c>
      <c r="N205" s="23">
        <f t="shared" si="775"/>
        <v>2020</v>
      </c>
    </row>
    <row r="206" spans="1:14" x14ac:dyDescent="0.2">
      <c r="A206" s="19">
        <v>43978</v>
      </c>
      <c r="B206" s="45">
        <v>61.23</v>
      </c>
      <c r="C206" s="59" t="s">
        <v>445</v>
      </c>
      <c r="D206" s="31" t="s">
        <v>443</v>
      </c>
      <c r="E206" s="50">
        <v>68</v>
      </c>
      <c r="F206" s="58">
        <v>2304</v>
      </c>
      <c r="G206" s="47">
        <f t="shared" si="690"/>
        <v>2348.9099999999967</v>
      </c>
      <c r="H206" s="30">
        <f t="shared" si="691"/>
        <v>-44.909999999996671</v>
      </c>
      <c r="I206" s="17" t="s">
        <v>463</v>
      </c>
      <c r="J206" s="23" t="str">
        <f t="shared" ref="J206" si="776">TEXT(A206,"dddd")</f>
        <v>Wednesday</v>
      </c>
      <c r="K206" s="17"/>
      <c r="L206" s="23">
        <f t="shared" ref="L206" si="777">DAY(A206)</f>
        <v>27</v>
      </c>
      <c r="M206" s="23" t="str">
        <f t="shared" ref="M206" si="778">TEXT(A206,"mmmm")</f>
        <v>May</v>
      </c>
      <c r="N206" s="23">
        <f t="shared" ref="N206" si="779">YEAR(A206)</f>
        <v>2020</v>
      </c>
    </row>
    <row r="207" spans="1:14" x14ac:dyDescent="0.2">
      <c r="A207" s="19">
        <v>43978</v>
      </c>
      <c r="B207" s="45">
        <v>-1000</v>
      </c>
      <c r="C207" s="59" t="s">
        <v>454</v>
      </c>
      <c r="D207" s="31" t="s">
        <v>400</v>
      </c>
      <c r="E207" s="52" t="s">
        <v>509</v>
      </c>
      <c r="F207" s="28">
        <v>2243</v>
      </c>
      <c r="G207" s="47">
        <f t="shared" si="690"/>
        <v>2287.6799999999967</v>
      </c>
      <c r="H207" s="30">
        <f t="shared" si="691"/>
        <v>-44.679999999996653</v>
      </c>
      <c r="I207" s="17" t="s">
        <v>466</v>
      </c>
      <c r="J207" s="23" t="str">
        <f t="shared" ref="J207" si="780">TEXT(A207,"dddd")</f>
        <v>Wednesday</v>
      </c>
      <c r="K207" s="17" t="s">
        <v>455</v>
      </c>
      <c r="L207" s="23">
        <f t="shared" ref="L207" si="781">DAY(A207)</f>
        <v>27</v>
      </c>
      <c r="M207" s="23" t="str">
        <f t="shared" ref="M207" si="782">TEXT(A207,"mmmm")</f>
        <v>May</v>
      </c>
      <c r="N207" s="23">
        <f t="shared" ref="N207" si="783">YEAR(A207)</f>
        <v>2020</v>
      </c>
    </row>
    <row r="208" spans="1:14" x14ac:dyDescent="0.2">
      <c r="A208" s="19">
        <v>43977</v>
      </c>
      <c r="B208" s="45">
        <v>-34.64</v>
      </c>
      <c r="C208" s="59" t="s">
        <v>445</v>
      </c>
      <c r="D208" s="31" t="s">
        <v>450</v>
      </c>
      <c r="E208" s="50">
        <v>44</v>
      </c>
      <c r="F208" s="58">
        <v>3243</v>
      </c>
      <c r="G208" s="47">
        <f t="shared" si="690"/>
        <v>3287.6799999999967</v>
      </c>
      <c r="H208" s="30">
        <f t="shared" si="691"/>
        <v>-44.679999999996653</v>
      </c>
      <c r="I208" s="17" t="s">
        <v>463</v>
      </c>
      <c r="J208" s="23" t="str">
        <f t="shared" ref="J208:J209" si="784">TEXT(A208,"dddd")</f>
        <v>Tuesday</v>
      </c>
      <c r="K208" s="17"/>
      <c r="L208" s="23">
        <f t="shared" ref="L208:L209" si="785">DAY(A208)</f>
        <v>26</v>
      </c>
      <c r="M208" s="23" t="str">
        <f t="shared" ref="M208:M209" si="786">TEXT(A208,"mmmm")</f>
        <v>May</v>
      </c>
      <c r="N208" s="23">
        <f t="shared" ref="N208:N209" si="787">YEAR(A208)</f>
        <v>2020</v>
      </c>
    </row>
    <row r="209" spans="1:14" x14ac:dyDescent="0.2">
      <c r="A209" s="19">
        <v>43977</v>
      </c>
      <c r="B209" s="45">
        <v>212</v>
      </c>
      <c r="C209" s="59" t="s">
        <v>954</v>
      </c>
      <c r="D209" s="31" t="s">
        <v>443</v>
      </c>
      <c r="E209" s="52" t="s">
        <v>509</v>
      </c>
      <c r="F209" s="28">
        <v>3243</v>
      </c>
      <c r="G209" s="47">
        <f t="shared" si="690"/>
        <v>3322.3199999999965</v>
      </c>
      <c r="H209" s="30">
        <f t="shared" si="691"/>
        <v>-79.319999999996526</v>
      </c>
      <c r="I209" s="17" t="s">
        <v>466</v>
      </c>
      <c r="J209" s="23" t="str">
        <f t="shared" si="784"/>
        <v>Tuesday</v>
      </c>
      <c r="K209" s="17" t="s">
        <v>499</v>
      </c>
      <c r="L209" s="23">
        <f t="shared" si="785"/>
        <v>26</v>
      </c>
      <c r="M209" s="23" t="str">
        <f t="shared" si="786"/>
        <v>May</v>
      </c>
      <c r="N209" s="23">
        <f t="shared" si="787"/>
        <v>2020</v>
      </c>
    </row>
    <row r="210" spans="1:14" x14ac:dyDescent="0.2">
      <c r="A210" s="19">
        <v>43977</v>
      </c>
      <c r="B210" s="45">
        <v>13.24</v>
      </c>
      <c r="C210" s="59" t="s">
        <v>445</v>
      </c>
      <c r="D210" s="31" t="s">
        <v>400</v>
      </c>
      <c r="E210" s="51">
        <v>8</v>
      </c>
      <c r="F210" s="58">
        <v>3243</v>
      </c>
      <c r="G210" s="47">
        <f t="shared" si="690"/>
        <v>3110.3199999999965</v>
      </c>
      <c r="H210" s="30">
        <f t="shared" si="691"/>
        <v>132.68000000000347</v>
      </c>
      <c r="I210" s="17" t="s">
        <v>463</v>
      </c>
      <c r="J210" s="23" t="str">
        <f t="shared" ref="J210" si="788">TEXT(A210,"dddd")</f>
        <v>Tuesday</v>
      </c>
      <c r="K210" s="17"/>
      <c r="L210" s="23">
        <f t="shared" ref="L210" si="789">DAY(A210)</f>
        <v>26</v>
      </c>
      <c r="M210" s="23" t="str">
        <f t="shared" ref="M210" si="790">TEXT(A210,"mmmm")</f>
        <v>May</v>
      </c>
      <c r="N210" s="23">
        <f t="shared" ref="N210" si="791">YEAR(A210)</f>
        <v>2020</v>
      </c>
    </row>
    <row r="211" spans="1:14" x14ac:dyDescent="0.2">
      <c r="A211" s="19">
        <v>43976</v>
      </c>
      <c r="B211" s="45">
        <v>505.7</v>
      </c>
      <c r="C211" s="59" t="s">
        <v>445</v>
      </c>
      <c r="D211" s="31" t="s">
        <v>400</v>
      </c>
      <c r="E211" s="50">
        <v>98</v>
      </c>
      <c r="F211" s="58">
        <v>3052</v>
      </c>
      <c r="G211" s="47">
        <f t="shared" si="690"/>
        <v>3097.0799999999967</v>
      </c>
      <c r="H211" s="30">
        <f t="shared" si="691"/>
        <v>-45.079999999996744</v>
      </c>
      <c r="I211" s="17" t="s">
        <v>463</v>
      </c>
      <c r="J211" s="23" t="str">
        <f t="shared" ref="J211" si="792">TEXT(A211,"dddd")</f>
        <v>Monday</v>
      </c>
      <c r="K211" s="17"/>
      <c r="L211" s="23">
        <f t="shared" ref="L211" si="793">DAY(A211)</f>
        <v>25</v>
      </c>
      <c r="M211" s="23" t="str">
        <f t="shared" ref="M211" si="794">TEXT(A211,"mmmm")</f>
        <v>May</v>
      </c>
      <c r="N211" s="23">
        <f t="shared" ref="N211" si="795">YEAR(A211)</f>
        <v>2020</v>
      </c>
    </row>
    <row r="212" spans="1:14" x14ac:dyDescent="0.2">
      <c r="A212" s="19">
        <v>43974</v>
      </c>
      <c r="B212" s="45">
        <v>-15.2</v>
      </c>
      <c r="C212" s="59" t="s">
        <v>445</v>
      </c>
      <c r="D212" s="31" t="s">
        <v>443</v>
      </c>
      <c r="E212" s="50">
        <v>50</v>
      </c>
      <c r="F212" s="58">
        <v>2546</v>
      </c>
      <c r="G212" s="47">
        <f t="shared" si="690"/>
        <v>2591.3799999999969</v>
      </c>
      <c r="H212" s="30">
        <f t="shared" si="691"/>
        <v>-45.379999999996926</v>
      </c>
      <c r="I212" s="17" t="s">
        <v>463</v>
      </c>
      <c r="J212" s="23" t="str">
        <f t="shared" ref="J212" si="796">TEXT(A212,"dddd")</f>
        <v>Saturday</v>
      </c>
      <c r="K212" s="17"/>
      <c r="L212" s="23">
        <f t="shared" ref="L212" si="797">DAY(A212)</f>
        <v>23</v>
      </c>
      <c r="M212" s="23" t="str">
        <f t="shared" ref="M212" si="798">TEXT(A212,"mmmm")</f>
        <v>May</v>
      </c>
      <c r="N212" s="23">
        <f t="shared" ref="N212" si="799">YEAR(A212)</f>
        <v>2020</v>
      </c>
    </row>
    <row r="213" spans="1:14" x14ac:dyDescent="0.2">
      <c r="A213" s="19">
        <v>43974</v>
      </c>
      <c r="B213" s="45">
        <v>0.75</v>
      </c>
      <c r="C213" s="59" t="s">
        <v>445</v>
      </c>
      <c r="D213" s="31" t="s">
        <v>400</v>
      </c>
      <c r="E213" s="50">
        <v>3</v>
      </c>
      <c r="F213" s="58">
        <v>2546</v>
      </c>
      <c r="G213" s="47">
        <f t="shared" si="690"/>
        <v>2606.5799999999967</v>
      </c>
      <c r="H213" s="30">
        <f t="shared" si="691"/>
        <v>-60.579999999996744</v>
      </c>
      <c r="I213" s="17" t="s">
        <v>463</v>
      </c>
      <c r="J213" s="23" t="str">
        <f t="shared" ref="J213" si="800">TEXT(A213,"dddd")</f>
        <v>Saturday</v>
      </c>
      <c r="K213" s="17"/>
      <c r="L213" s="23">
        <f t="shared" ref="L213" si="801">DAY(A213)</f>
        <v>23</v>
      </c>
      <c r="M213" s="23" t="str">
        <f t="shared" ref="M213" si="802">TEXT(A213,"mmmm")</f>
        <v>May</v>
      </c>
      <c r="N213" s="23">
        <f t="shared" ref="N213" si="803">YEAR(A213)</f>
        <v>2020</v>
      </c>
    </row>
    <row r="214" spans="1:14" x14ac:dyDescent="0.2">
      <c r="A214" s="19">
        <v>43973</v>
      </c>
      <c r="B214" s="45">
        <v>-52.77</v>
      </c>
      <c r="C214" s="59" t="s">
        <v>445</v>
      </c>
      <c r="D214" s="31" t="s">
        <v>400</v>
      </c>
      <c r="E214" s="50">
        <v>142</v>
      </c>
      <c r="F214" s="58">
        <v>2560</v>
      </c>
      <c r="G214" s="47">
        <f t="shared" si="690"/>
        <v>2605.8299999999967</v>
      </c>
      <c r="H214" s="30">
        <f t="shared" si="691"/>
        <v>-45.829999999996744</v>
      </c>
      <c r="I214" s="17" t="s">
        <v>463</v>
      </c>
      <c r="J214" s="23" t="str">
        <f t="shared" ref="J214" si="804">TEXT(A214,"dddd")</f>
        <v>Friday</v>
      </c>
      <c r="K214" s="17"/>
      <c r="L214" s="23">
        <f t="shared" ref="L214" si="805">DAY(A214)</f>
        <v>22</v>
      </c>
      <c r="M214" s="23" t="str">
        <f t="shared" ref="M214" si="806">TEXT(A214,"mmmm")</f>
        <v>May</v>
      </c>
      <c r="N214" s="23">
        <f t="shared" ref="N214" si="807">YEAR(A214)</f>
        <v>2020</v>
      </c>
    </row>
    <row r="215" spans="1:14" x14ac:dyDescent="0.2">
      <c r="A215" s="19">
        <v>43972</v>
      </c>
      <c r="B215" s="45">
        <v>11.07</v>
      </c>
      <c r="C215" s="59" t="s">
        <v>445</v>
      </c>
      <c r="D215" s="31" t="s">
        <v>400</v>
      </c>
      <c r="E215" s="50">
        <v>43</v>
      </c>
      <c r="F215" s="58">
        <v>2613</v>
      </c>
      <c r="G215" s="47">
        <f t="shared" si="690"/>
        <v>2658.5999999999967</v>
      </c>
      <c r="H215" s="30">
        <f t="shared" si="691"/>
        <v>-45.599999999996726</v>
      </c>
      <c r="I215" s="17" t="s">
        <v>463</v>
      </c>
      <c r="J215" s="23" t="str">
        <f t="shared" ref="J215" si="808">TEXT(A215,"dddd")</f>
        <v>Thursday</v>
      </c>
      <c r="K215" s="17"/>
      <c r="L215" s="23">
        <f t="shared" ref="L215" si="809">DAY(A215)</f>
        <v>21</v>
      </c>
      <c r="M215" s="23" t="str">
        <f t="shared" ref="M215" si="810">TEXT(A215,"mmmm")</f>
        <v>May</v>
      </c>
      <c r="N215" s="23">
        <f t="shared" ref="N215" si="811">YEAR(A215)</f>
        <v>2020</v>
      </c>
    </row>
    <row r="216" spans="1:14" x14ac:dyDescent="0.2">
      <c r="A216" s="19">
        <v>43971</v>
      </c>
      <c r="B216" s="45">
        <v>-75</v>
      </c>
      <c r="C216" s="59" t="s">
        <v>445</v>
      </c>
      <c r="D216" s="31" t="s">
        <v>400</v>
      </c>
      <c r="E216" s="50">
        <v>55</v>
      </c>
      <c r="F216" s="58">
        <v>2602</v>
      </c>
      <c r="G216" s="47">
        <f t="shared" si="690"/>
        <v>2647.5299999999966</v>
      </c>
      <c r="H216" s="30">
        <f t="shared" si="691"/>
        <v>-45.529999999996562</v>
      </c>
      <c r="I216" s="17" t="s">
        <v>463</v>
      </c>
      <c r="J216" s="23" t="str">
        <f t="shared" ref="J216" si="812">TEXT(A216,"dddd")</f>
        <v>Wednesday</v>
      </c>
      <c r="K216" s="17"/>
      <c r="L216" s="23">
        <f t="shared" ref="L216" si="813">DAY(A216)</f>
        <v>20</v>
      </c>
      <c r="M216" s="23" t="str">
        <f t="shared" ref="M216" si="814">TEXT(A216,"mmmm")</f>
        <v>May</v>
      </c>
      <c r="N216" s="23">
        <f t="shared" ref="N216" si="815">YEAR(A216)</f>
        <v>2020</v>
      </c>
    </row>
    <row r="217" spans="1:14" x14ac:dyDescent="0.2">
      <c r="A217" s="19">
        <v>43970</v>
      </c>
      <c r="B217" s="45">
        <v>11.68</v>
      </c>
      <c r="C217" s="59" t="s">
        <v>445</v>
      </c>
      <c r="D217" s="31" t="s">
        <v>400</v>
      </c>
      <c r="E217" s="51">
        <v>94</v>
      </c>
      <c r="F217" s="58">
        <v>2677</v>
      </c>
      <c r="G217" s="47">
        <f t="shared" si="690"/>
        <v>2722.5299999999966</v>
      </c>
      <c r="H217" s="30">
        <f t="shared" si="691"/>
        <v>-45.529999999996562</v>
      </c>
      <c r="I217" s="17" t="s">
        <v>463</v>
      </c>
      <c r="J217" s="23" t="str">
        <f t="shared" ref="J217" si="816">TEXT(A217,"dddd")</f>
        <v>Tuesday</v>
      </c>
      <c r="K217" s="17"/>
      <c r="L217" s="23">
        <f t="shared" ref="L217" si="817">DAY(A217)</f>
        <v>19</v>
      </c>
      <c r="M217" s="23" t="str">
        <f t="shared" ref="M217" si="818">TEXT(A217,"mmmm")</f>
        <v>May</v>
      </c>
      <c r="N217" s="23">
        <f t="shared" ref="N217" si="819">YEAR(A217)</f>
        <v>2020</v>
      </c>
    </row>
    <row r="218" spans="1:14" x14ac:dyDescent="0.2">
      <c r="A218" s="19">
        <v>43969</v>
      </c>
      <c r="B218" s="45">
        <v>-75</v>
      </c>
      <c r="C218" s="59" t="s">
        <v>445</v>
      </c>
      <c r="D218" s="31" t="s">
        <v>400</v>
      </c>
      <c r="E218" s="50">
        <v>89</v>
      </c>
      <c r="F218" s="58">
        <v>2665</v>
      </c>
      <c r="G218" s="47">
        <f t="shared" si="690"/>
        <v>2710.8499999999967</v>
      </c>
      <c r="H218" s="30">
        <f t="shared" si="691"/>
        <v>-45.849999999996726</v>
      </c>
      <c r="I218" s="17" t="s">
        <v>463</v>
      </c>
      <c r="J218" s="23" t="str">
        <f t="shared" ref="J218" si="820">TEXT(A218,"dddd")</f>
        <v>Monday</v>
      </c>
      <c r="K218" s="17"/>
      <c r="L218" s="23">
        <f t="shared" ref="L218" si="821">DAY(A218)</f>
        <v>18</v>
      </c>
      <c r="M218" s="23" t="str">
        <f t="shared" ref="M218" si="822">TEXT(A218,"mmmm")</f>
        <v>May</v>
      </c>
      <c r="N218" s="23">
        <f t="shared" ref="N218" si="823">YEAR(A218)</f>
        <v>2020</v>
      </c>
    </row>
    <row r="219" spans="1:14" x14ac:dyDescent="0.2">
      <c r="A219" s="19">
        <v>43968</v>
      </c>
      <c r="B219" s="45">
        <v>25</v>
      </c>
      <c r="C219" s="59" t="s">
        <v>952</v>
      </c>
      <c r="D219" s="31" t="s">
        <v>450</v>
      </c>
      <c r="E219" s="52" t="s">
        <v>509</v>
      </c>
      <c r="F219" s="28">
        <v>2740</v>
      </c>
      <c r="G219" s="47">
        <f t="shared" si="690"/>
        <v>2785.8499999999967</v>
      </c>
      <c r="H219" s="30">
        <f t="shared" si="691"/>
        <v>-45.849999999996726</v>
      </c>
      <c r="I219" s="17" t="s">
        <v>466</v>
      </c>
      <c r="J219" s="23" t="str">
        <f t="shared" ref="J219" si="824">TEXT(A219,"dddd")</f>
        <v>Sunday</v>
      </c>
      <c r="K219" s="17" t="s">
        <v>445</v>
      </c>
      <c r="L219" s="23">
        <f t="shared" ref="L219" si="825">DAY(A219)</f>
        <v>17</v>
      </c>
      <c r="M219" s="23" t="str">
        <f t="shared" ref="M219" si="826">TEXT(A219,"mmmm")</f>
        <v>May</v>
      </c>
      <c r="N219" s="23">
        <f t="shared" ref="N219" si="827">YEAR(A219)</f>
        <v>2020</v>
      </c>
    </row>
    <row r="220" spans="1:14" x14ac:dyDescent="0.2">
      <c r="A220" s="19">
        <v>43968</v>
      </c>
      <c r="B220" s="45">
        <v>25</v>
      </c>
      <c r="C220" s="59" t="s">
        <v>952</v>
      </c>
      <c r="D220" s="31" t="s">
        <v>443</v>
      </c>
      <c r="E220" s="52" t="s">
        <v>509</v>
      </c>
      <c r="F220" s="28">
        <v>2740</v>
      </c>
      <c r="G220" s="47">
        <f t="shared" si="690"/>
        <v>2760.8499999999967</v>
      </c>
      <c r="H220" s="30">
        <f t="shared" si="691"/>
        <v>-20.849999999996726</v>
      </c>
      <c r="I220" s="17" t="s">
        <v>466</v>
      </c>
      <c r="J220" s="23" t="str">
        <f t="shared" ref="J220" si="828">TEXT(A220,"dddd")</f>
        <v>Sunday</v>
      </c>
      <c r="K220" s="17" t="s">
        <v>445</v>
      </c>
      <c r="L220" s="23">
        <f t="shared" ref="L220" si="829">DAY(A220)</f>
        <v>17</v>
      </c>
      <c r="M220" s="23" t="str">
        <f t="shared" ref="M220" si="830">TEXT(A220,"mmmm")</f>
        <v>May</v>
      </c>
      <c r="N220" s="23">
        <f t="shared" ref="N220" si="831">YEAR(A220)</f>
        <v>2020</v>
      </c>
    </row>
    <row r="221" spans="1:14" x14ac:dyDescent="0.2">
      <c r="A221" s="19">
        <v>43968</v>
      </c>
      <c r="B221" s="45">
        <v>584.41</v>
      </c>
      <c r="C221" s="59" t="s">
        <v>445</v>
      </c>
      <c r="D221" s="31" t="s">
        <v>400</v>
      </c>
      <c r="E221" s="50">
        <v>101</v>
      </c>
      <c r="F221" s="58">
        <v>2740</v>
      </c>
      <c r="G221" s="47">
        <f t="shared" si="690"/>
        <v>2735.8499999999967</v>
      </c>
      <c r="H221" s="30">
        <f t="shared" si="691"/>
        <v>4.1500000000032742</v>
      </c>
      <c r="I221" s="17" t="s">
        <v>463</v>
      </c>
      <c r="J221" s="23" t="str">
        <f t="shared" ref="J221" si="832">TEXT(A221,"dddd")</f>
        <v>Sunday</v>
      </c>
      <c r="K221" s="17"/>
      <c r="L221" s="23">
        <f t="shared" ref="L221" si="833">DAY(A221)</f>
        <v>17</v>
      </c>
      <c r="M221" s="23" t="str">
        <f t="shared" ref="M221" si="834">TEXT(A221,"mmmm")</f>
        <v>May</v>
      </c>
      <c r="N221" s="23">
        <f t="shared" ref="N221" si="835">YEAR(A221)</f>
        <v>2020</v>
      </c>
    </row>
    <row r="222" spans="1:14" x14ac:dyDescent="0.2">
      <c r="A222" s="19">
        <v>43966</v>
      </c>
      <c r="B222" s="45">
        <v>-225</v>
      </c>
      <c r="C222" s="59" t="s">
        <v>445</v>
      </c>
      <c r="D222" s="31" t="s">
        <v>400</v>
      </c>
      <c r="E222" s="50">
        <v>155</v>
      </c>
      <c r="F222" s="58">
        <v>2106</v>
      </c>
      <c r="G222" s="47">
        <f t="shared" si="690"/>
        <v>2151.4399999999969</v>
      </c>
      <c r="H222" s="30">
        <f t="shared" si="691"/>
        <v>-45.439999999996871</v>
      </c>
      <c r="I222" s="17" t="s">
        <v>463</v>
      </c>
      <c r="J222" s="23" t="str">
        <f t="shared" ref="J222" si="836">TEXT(A222,"dddd")</f>
        <v>Friday</v>
      </c>
      <c r="K222" s="17"/>
      <c r="L222" s="23">
        <f t="shared" ref="L222" si="837">DAY(A222)</f>
        <v>15</v>
      </c>
      <c r="M222" s="23" t="str">
        <f t="shared" ref="M222" si="838">TEXT(A222,"mmmm")</f>
        <v>May</v>
      </c>
      <c r="N222" s="23">
        <f t="shared" ref="N222" si="839">YEAR(A222)</f>
        <v>2020</v>
      </c>
    </row>
    <row r="223" spans="1:14" x14ac:dyDescent="0.2">
      <c r="A223" s="19">
        <v>43965</v>
      </c>
      <c r="B223" s="45">
        <v>25</v>
      </c>
      <c r="C223" s="59" t="s">
        <v>952</v>
      </c>
      <c r="D223" s="31" t="s">
        <v>443</v>
      </c>
      <c r="E223" s="52" t="s">
        <v>509</v>
      </c>
      <c r="F223" s="28">
        <v>2331</v>
      </c>
      <c r="G223" s="47">
        <f t="shared" si="690"/>
        <v>2376.4399999999969</v>
      </c>
      <c r="H223" s="30">
        <f t="shared" si="691"/>
        <v>-45.439999999996871</v>
      </c>
      <c r="I223" s="17" t="s">
        <v>466</v>
      </c>
      <c r="J223" s="23" t="str">
        <f t="shared" ref="J223:J224" si="840">TEXT(A223,"dddd")</f>
        <v>Thursday</v>
      </c>
      <c r="K223" s="17" t="s">
        <v>445</v>
      </c>
      <c r="L223" s="23">
        <f t="shared" ref="L223:L224" si="841">DAY(A223)</f>
        <v>14</v>
      </c>
      <c r="M223" s="23" t="str">
        <f t="shared" ref="M223:M224" si="842">TEXT(A223,"mmmm")</f>
        <v>May</v>
      </c>
      <c r="N223" s="23">
        <f t="shared" ref="N223:N224" si="843">YEAR(A223)</f>
        <v>2020</v>
      </c>
    </row>
    <row r="224" spans="1:14" x14ac:dyDescent="0.2">
      <c r="A224" s="19">
        <v>43965</v>
      </c>
      <c r="B224" s="45">
        <v>100.48</v>
      </c>
      <c r="C224" s="59" t="s">
        <v>445</v>
      </c>
      <c r="D224" s="31" t="s">
        <v>400</v>
      </c>
      <c r="E224" s="50">
        <v>112</v>
      </c>
      <c r="F224" s="58">
        <v>2331</v>
      </c>
      <c r="G224" s="47">
        <f t="shared" si="690"/>
        <v>2351.4399999999969</v>
      </c>
      <c r="H224" s="30">
        <f t="shared" si="691"/>
        <v>-20.439999999996871</v>
      </c>
      <c r="I224" s="17" t="s">
        <v>463</v>
      </c>
      <c r="J224" s="23" t="str">
        <f t="shared" si="840"/>
        <v>Thursday</v>
      </c>
      <c r="K224" s="17"/>
      <c r="L224" s="23">
        <f t="shared" si="841"/>
        <v>14</v>
      </c>
      <c r="M224" s="23" t="str">
        <f t="shared" si="842"/>
        <v>May</v>
      </c>
      <c r="N224" s="23">
        <f t="shared" si="843"/>
        <v>2020</v>
      </c>
    </row>
    <row r="225" spans="1:14" x14ac:dyDescent="0.2">
      <c r="A225" s="19">
        <v>43964</v>
      </c>
      <c r="B225" s="45">
        <v>25</v>
      </c>
      <c r="C225" s="59" t="s">
        <v>952</v>
      </c>
      <c r="D225" s="31" t="s">
        <v>485</v>
      </c>
      <c r="E225" s="52" t="s">
        <v>509</v>
      </c>
      <c r="F225" s="28">
        <v>2206</v>
      </c>
      <c r="G225" s="47">
        <f t="shared" si="690"/>
        <v>2250.9599999999969</v>
      </c>
      <c r="H225" s="30">
        <f t="shared" si="691"/>
        <v>-44.959999999996853</v>
      </c>
      <c r="I225" s="17" t="s">
        <v>466</v>
      </c>
      <c r="J225" s="23" t="str">
        <f t="shared" ref="J225" si="844">TEXT(A225,"dddd")</f>
        <v>Wednesday</v>
      </c>
      <c r="K225" s="17" t="s">
        <v>445</v>
      </c>
      <c r="L225" s="23">
        <f t="shared" ref="L225" si="845">DAY(A225)</f>
        <v>13</v>
      </c>
      <c r="M225" s="23" t="str">
        <f t="shared" ref="M225" si="846">TEXT(A225,"mmmm")</f>
        <v>May</v>
      </c>
      <c r="N225" s="23">
        <f t="shared" ref="N225" si="847">YEAR(A225)</f>
        <v>2020</v>
      </c>
    </row>
    <row r="226" spans="1:14" x14ac:dyDescent="0.2">
      <c r="A226" s="19">
        <v>43964</v>
      </c>
      <c r="B226" s="45">
        <v>25</v>
      </c>
      <c r="C226" s="59" t="s">
        <v>952</v>
      </c>
      <c r="D226" s="31" t="s">
        <v>450</v>
      </c>
      <c r="E226" s="52" t="s">
        <v>509</v>
      </c>
      <c r="F226" s="28">
        <v>2206</v>
      </c>
      <c r="G226" s="47">
        <f t="shared" si="690"/>
        <v>2225.9599999999969</v>
      </c>
      <c r="H226" s="30">
        <f t="shared" si="691"/>
        <v>-19.959999999996853</v>
      </c>
      <c r="I226" s="17" t="s">
        <v>466</v>
      </c>
      <c r="J226" s="23" t="str">
        <f t="shared" ref="J226" si="848">TEXT(A226,"dddd")</f>
        <v>Wednesday</v>
      </c>
      <c r="K226" s="17" t="s">
        <v>445</v>
      </c>
      <c r="L226" s="23">
        <f t="shared" ref="L226" si="849">DAY(A226)</f>
        <v>13</v>
      </c>
      <c r="M226" s="23" t="str">
        <f t="shared" ref="M226" si="850">TEXT(A226,"mmmm")</f>
        <v>May</v>
      </c>
      <c r="N226" s="23">
        <f t="shared" ref="N226" si="851">YEAR(A226)</f>
        <v>2020</v>
      </c>
    </row>
    <row r="227" spans="1:14" x14ac:dyDescent="0.2">
      <c r="A227" s="19">
        <v>43964</v>
      </c>
      <c r="B227" s="45">
        <v>228.09</v>
      </c>
      <c r="C227" s="59" t="s">
        <v>445</v>
      </c>
      <c r="D227" s="31" t="s">
        <v>443</v>
      </c>
      <c r="E227" s="50">
        <v>71</v>
      </c>
      <c r="F227" s="58">
        <v>2206</v>
      </c>
      <c r="G227" s="47">
        <f t="shared" si="690"/>
        <v>2200.9599999999969</v>
      </c>
      <c r="H227" s="30">
        <f t="shared" si="691"/>
        <v>5.0400000000031469</v>
      </c>
      <c r="I227" s="17" t="s">
        <v>463</v>
      </c>
      <c r="J227" s="23" t="str">
        <f t="shared" ref="J227" si="852">TEXT(A227,"dddd")</f>
        <v>Wednesday</v>
      </c>
      <c r="K227" s="17"/>
      <c r="L227" s="23">
        <f t="shared" ref="L227" si="853">DAY(A227)</f>
        <v>13</v>
      </c>
      <c r="M227" s="23" t="str">
        <f t="shared" ref="M227" si="854">TEXT(A227,"mmmm")</f>
        <v>May</v>
      </c>
      <c r="N227" s="23">
        <f t="shared" ref="N227" si="855">YEAR(A227)</f>
        <v>2020</v>
      </c>
    </row>
    <row r="228" spans="1:14" x14ac:dyDescent="0.2">
      <c r="A228" s="19">
        <v>43964</v>
      </c>
      <c r="B228" s="45">
        <v>1.31</v>
      </c>
      <c r="C228" s="59" t="s">
        <v>953</v>
      </c>
      <c r="D228" s="31" t="s">
        <v>400</v>
      </c>
      <c r="E228" s="50">
        <v>5</v>
      </c>
      <c r="F228" s="28">
        <v>2206</v>
      </c>
      <c r="G228" s="47">
        <f t="shared" si="690"/>
        <v>1972.8699999999969</v>
      </c>
      <c r="H228" s="30">
        <f t="shared" si="691"/>
        <v>233.13000000000306</v>
      </c>
      <c r="I228" s="17" t="s">
        <v>463</v>
      </c>
      <c r="J228" s="23" t="str">
        <f t="shared" ref="J228" si="856">TEXT(A228,"dddd")</f>
        <v>Wednesday</v>
      </c>
      <c r="K228" s="17"/>
      <c r="L228" s="23">
        <f t="shared" ref="L228" si="857">DAY(A228)</f>
        <v>13</v>
      </c>
      <c r="M228" s="23" t="str">
        <f t="shared" ref="M228" si="858">TEXT(A228,"mmmm")</f>
        <v>May</v>
      </c>
      <c r="N228" s="23">
        <f t="shared" ref="N228" si="859">YEAR(A228)</f>
        <v>2020</v>
      </c>
    </row>
    <row r="229" spans="1:14" x14ac:dyDescent="0.2">
      <c r="A229" s="19">
        <v>43963</v>
      </c>
      <c r="B229" s="45">
        <v>250</v>
      </c>
      <c r="C229" s="59" t="s">
        <v>954</v>
      </c>
      <c r="D229" s="31" t="s">
        <v>450</v>
      </c>
      <c r="E229" s="52" t="s">
        <v>509</v>
      </c>
      <c r="F229" s="28">
        <v>1926</v>
      </c>
      <c r="G229" s="47">
        <f t="shared" si="690"/>
        <v>1971.559999999997</v>
      </c>
      <c r="H229" s="30">
        <f t="shared" si="691"/>
        <v>-45.55999999999699</v>
      </c>
      <c r="I229" s="17" t="s">
        <v>466</v>
      </c>
      <c r="J229" s="23" t="str">
        <f t="shared" ref="J229" si="860">TEXT(A229,"dddd")</f>
        <v>Tuesday</v>
      </c>
      <c r="K229" s="17" t="s">
        <v>495</v>
      </c>
      <c r="L229" s="23">
        <f t="shared" ref="L229" si="861">DAY(A229)</f>
        <v>12</v>
      </c>
      <c r="M229" s="23" t="str">
        <f t="shared" ref="M229" si="862">TEXT(A229,"mmmm")</f>
        <v>May</v>
      </c>
      <c r="N229" s="23">
        <f t="shared" ref="N229" si="863">YEAR(A229)</f>
        <v>2020</v>
      </c>
    </row>
    <row r="230" spans="1:14" x14ac:dyDescent="0.2">
      <c r="A230" s="19">
        <v>43963</v>
      </c>
      <c r="B230" s="45">
        <v>25</v>
      </c>
      <c r="C230" s="59" t="s">
        <v>952</v>
      </c>
      <c r="D230" s="31" t="s">
        <v>443</v>
      </c>
      <c r="E230" s="52" t="s">
        <v>509</v>
      </c>
      <c r="F230" s="28">
        <v>1926</v>
      </c>
      <c r="G230" s="47">
        <f t="shared" si="690"/>
        <v>1721.559999999997</v>
      </c>
      <c r="H230" s="30">
        <f t="shared" si="691"/>
        <v>204.44000000000301</v>
      </c>
      <c r="I230" s="17" t="s">
        <v>466</v>
      </c>
      <c r="J230" s="23" t="str">
        <f t="shared" ref="J230" si="864">TEXT(A230,"dddd")</f>
        <v>Tuesday</v>
      </c>
      <c r="K230" s="17" t="s">
        <v>445</v>
      </c>
      <c r="L230" s="23">
        <f t="shared" ref="L230" si="865">DAY(A230)</f>
        <v>12</v>
      </c>
      <c r="M230" s="23" t="str">
        <f t="shared" ref="M230" si="866">TEXT(A230,"mmmm")</f>
        <v>May</v>
      </c>
      <c r="N230" s="23">
        <f t="shared" ref="N230" si="867">YEAR(A230)</f>
        <v>2020</v>
      </c>
    </row>
    <row r="231" spans="1:14" x14ac:dyDescent="0.2">
      <c r="A231" s="19">
        <v>43963</v>
      </c>
      <c r="B231" s="45">
        <v>-150</v>
      </c>
      <c r="C231" s="59" t="s">
        <v>445</v>
      </c>
      <c r="D231" s="31" t="s">
        <v>400</v>
      </c>
      <c r="E231" s="51">
        <v>83</v>
      </c>
      <c r="F231" s="58">
        <v>1926</v>
      </c>
      <c r="G231" s="47">
        <f t="shared" si="690"/>
        <v>1696.559999999997</v>
      </c>
      <c r="H231" s="30">
        <f t="shared" si="691"/>
        <v>229.44000000000301</v>
      </c>
      <c r="I231" s="17" t="s">
        <v>463</v>
      </c>
      <c r="J231" s="23" t="str">
        <f t="shared" ref="J231" si="868">TEXT(A231,"dddd")</f>
        <v>Tuesday</v>
      </c>
      <c r="K231" s="17"/>
      <c r="L231" s="23">
        <f t="shared" ref="L231" si="869">DAY(A231)</f>
        <v>12</v>
      </c>
      <c r="M231" s="23" t="str">
        <f t="shared" ref="M231" si="870">TEXT(A231,"mmmm")</f>
        <v>May</v>
      </c>
      <c r="N231" s="23">
        <f t="shared" ref="N231" si="871">YEAR(A231)</f>
        <v>2020</v>
      </c>
    </row>
    <row r="232" spans="1:14" x14ac:dyDescent="0.2">
      <c r="A232" s="19">
        <v>43962</v>
      </c>
      <c r="B232" s="45">
        <v>485.09</v>
      </c>
      <c r="C232" s="59" t="s">
        <v>445</v>
      </c>
      <c r="D232" s="31" t="s">
        <v>400</v>
      </c>
      <c r="E232" s="50">
        <v>79</v>
      </c>
      <c r="F232" s="58">
        <v>1801</v>
      </c>
      <c r="G232" s="47">
        <f t="shared" si="690"/>
        <v>1846.559999999997</v>
      </c>
      <c r="H232" s="30">
        <f t="shared" si="691"/>
        <v>-45.55999999999699</v>
      </c>
      <c r="I232" s="17" t="s">
        <v>463</v>
      </c>
      <c r="J232" s="23" t="str">
        <f t="shared" ref="J232" si="872">TEXT(A232,"dddd")</f>
        <v>Monday</v>
      </c>
      <c r="K232" s="17"/>
      <c r="L232" s="23">
        <f t="shared" ref="L232" si="873">DAY(A232)</f>
        <v>11</v>
      </c>
      <c r="M232" s="23" t="str">
        <f t="shared" ref="M232" si="874">TEXT(A232,"mmmm")</f>
        <v>May</v>
      </c>
      <c r="N232" s="23">
        <f t="shared" ref="N232" si="875">YEAR(A232)</f>
        <v>2020</v>
      </c>
    </row>
    <row r="233" spans="1:14" x14ac:dyDescent="0.2">
      <c r="A233" s="19">
        <v>43961</v>
      </c>
      <c r="B233" s="45">
        <v>197.38</v>
      </c>
      <c r="C233" s="59" t="s">
        <v>445</v>
      </c>
      <c r="D233" s="31" t="s">
        <v>400</v>
      </c>
      <c r="E233" s="50">
        <v>137</v>
      </c>
      <c r="F233" s="58">
        <v>1316</v>
      </c>
      <c r="G233" s="47">
        <f t="shared" si="690"/>
        <v>1361.4699999999971</v>
      </c>
      <c r="H233" s="30">
        <f t="shared" si="691"/>
        <v>-45.469999999997071</v>
      </c>
      <c r="I233" s="17" t="s">
        <v>463</v>
      </c>
      <c r="J233" s="23" t="str">
        <f t="shared" ref="J233" si="876">TEXT(A233,"dddd")</f>
        <v>Sunday</v>
      </c>
      <c r="K233" s="17"/>
      <c r="L233" s="23">
        <f t="shared" ref="L233" si="877">DAY(A233)</f>
        <v>10</v>
      </c>
      <c r="M233" s="23" t="str">
        <f t="shared" ref="M233" si="878">TEXT(A233,"mmmm")</f>
        <v>May</v>
      </c>
      <c r="N233" s="23">
        <f t="shared" ref="N233" si="879">YEAR(A233)</f>
        <v>2020</v>
      </c>
    </row>
    <row r="234" spans="1:14" x14ac:dyDescent="0.2">
      <c r="A234" s="19">
        <v>43960</v>
      </c>
      <c r="B234" s="45">
        <v>78.849999999999994</v>
      </c>
      <c r="C234" s="59" t="s">
        <v>445</v>
      </c>
      <c r="D234" s="31" t="s">
        <v>400</v>
      </c>
      <c r="E234" s="50">
        <v>75</v>
      </c>
      <c r="F234" s="58">
        <v>1119</v>
      </c>
      <c r="G234" s="47">
        <f t="shared" si="690"/>
        <v>1164.0899999999972</v>
      </c>
      <c r="H234" s="30">
        <f t="shared" si="691"/>
        <v>-45.08999999999719</v>
      </c>
      <c r="I234" s="17" t="s">
        <v>463</v>
      </c>
      <c r="J234" s="23" t="str">
        <f t="shared" ref="J234" si="880">TEXT(A234,"dddd")</f>
        <v>Saturday</v>
      </c>
      <c r="K234" s="17"/>
      <c r="L234" s="23">
        <f t="shared" ref="L234" si="881">DAY(A234)</f>
        <v>9</v>
      </c>
      <c r="M234" s="23" t="str">
        <f t="shared" ref="M234" si="882">TEXT(A234,"mmmm")</f>
        <v>May</v>
      </c>
      <c r="N234" s="23">
        <f t="shared" ref="N234" si="883">YEAR(A234)</f>
        <v>2020</v>
      </c>
    </row>
    <row r="235" spans="1:14" x14ac:dyDescent="0.2">
      <c r="A235" s="19">
        <v>43959</v>
      </c>
      <c r="B235" s="45">
        <v>-75</v>
      </c>
      <c r="C235" s="59" t="s">
        <v>445</v>
      </c>
      <c r="D235" s="31" t="s">
        <v>400</v>
      </c>
      <c r="E235" s="50">
        <v>85</v>
      </c>
      <c r="F235" s="58">
        <v>1040</v>
      </c>
      <c r="G235" s="47">
        <f t="shared" si="690"/>
        <v>1085.2399999999973</v>
      </c>
      <c r="H235" s="30">
        <f t="shared" si="691"/>
        <v>-45.239999999997281</v>
      </c>
      <c r="I235" s="17" t="s">
        <v>463</v>
      </c>
      <c r="J235" s="23" t="str">
        <f t="shared" ref="J235" si="884">TEXT(A235,"dddd")</f>
        <v>Friday</v>
      </c>
      <c r="K235" s="17"/>
      <c r="L235" s="23">
        <f t="shared" ref="L235" si="885">DAY(A235)</f>
        <v>8</v>
      </c>
      <c r="M235" s="23" t="str">
        <f t="shared" ref="M235" si="886">TEXT(A235,"mmmm")</f>
        <v>May</v>
      </c>
      <c r="N235" s="23">
        <f t="shared" ref="N235" si="887">YEAR(A235)</f>
        <v>2020</v>
      </c>
    </row>
    <row r="236" spans="1:14" x14ac:dyDescent="0.2">
      <c r="A236" s="19">
        <v>43958</v>
      </c>
      <c r="B236" s="45">
        <v>-150</v>
      </c>
      <c r="C236" s="59" t="s">
        <v>445</v>
      </c>
      <c r="D236" s="31" t="s">
        <v>443</v>
      </c>
      <c r="E236" s="50">
        <v>54</v>
      </c>
      <c r="F236" s="28">
        <v>1115</v>
      </c>
      <c r="G236" s="47">
        <f t="shared" si="690"/>
        <v>1160.2399999999973</v>
      </c>
      <c r="H236" s="30">
        <f t="shared" si="691"/>
        <v>-45.239999999997281</v>
      </c>
      <c r="I236" s="17" t="s">
        <v>463</v>
      </c>
      <c r="J236" s="23" t="str">
        <f t="shared" ref="J236" si="888">TEXT(A236,"dddd")</f>
        <v>Thursday</v>
      </c>
      <c r="K236" s="17"/>
      <c r="L236" s="23">
        <f t="shared" ref="L236" si="889">DAY(A236)</f>
        <v>7</v>
      </c>
      <c r="M236" s="23" t="str">
        <f t="shared" ref="M236" si="890">TEXT(A236,"mmmm")</f>
        <v>May</v>
      </c>
      <c r="N236" s="23">
        <f t="shared" ref="N236" si="891">YEAR(A236)</f>
        <v>2020</v>
      </c>
    </row>
    <row r="237" spans="1:14" x14ac:dyDescent="0.2">
      <c r="A237" s="19">
        <v>43958</v>
      </c>
      <c r="B237" s="45">
        <v>-150</v>
      </c>
      <c r="C237" s="59" t="s">
        <v>445</v>
      </c>
      <c r="D237" s="31" t="s">
        <v>400</v>
      </c>
      <c r="E237" s="50">
        <v>67</v>
      </c>
      <c r="F237" s="28">
        <v>1115</v>
      </c>
      <c r="G237" s="47">
        <f t="shared" si="690"/>
        <v>1310.2399999999973</v>
      </c>
      <c r="H237" s="30">
        <f t="shared" si="691"/>
        <v>-195.23999999999728</v>
      </c>
      <c r="I237" s="17" t="s">
        <v>463</v>
      </c>
      <c r="J237" s="23" t="str">
        <f t="shared" ref="J237" si="892">TEXT(A237,"dddd")</f>
        <v>Thursday</v>
      </c>
      <c r="K237" s="17"/>
      <c r="L237" s="23">
        <f t="shared" ref="L237" si="893">DAY(A237)</f>
        <v>7</v>
      </c>
      <c r="M237" s="23" t="str">
        <f t="shared" ref="M237" si="894">TEXT(A237,"mmmm")</f>
        <v>May</v>
      </c>
      <c r="N237" s="23">
        <f t="shared" ref="N237" si="895">YEAR(A237)</f>
        <v>2020</v>
      </c>
    </row>
    <row r="238" spans="1:14" x14ac:dyDescent="0.2">
      <c r="A238" s="19">
        <v>43957</v>
      </c>
      <c r="B238" s="45">
        <v>25</v>
      </c>
      <c r="C238" s="59" t="s">
        <v>952</v>
      </c>
      <c r="D238" s="31" t="s">
        <v>443</v>
      </c>
      <c r="E238" s="52" t="s">
        <v>509</v>
      </c>
      <c r="F238" s="28">
        <v>1415</v>
      </c>
      <c r="G238" s="47">
        <f t="shared" si="690"/>
        <v>1460.2399999999973</v>
      </c>
      <c r="H238" s="30">
        <f t="shared" si="691"/>
        <v>-45.239999999997281</v>
      </c>
      <c r="I238" s="17" t="s">
        <v>466</v>
      </c>
      <c r="J238" s="23" t="str">
        <f t="shared" ref="J238" si="896">TEXT(A238,"dddd")</f>
        <v>Wednesday</v>
      </c>
      <c r="K238" s="17" t="s">
        <v>445</v>
      </c>
      <c r="L238" s="23">
        <f t="shared" ref="L238" si="897">DAY(A238)</f>
        <v>6</v>
      </c>
      <c r="M238" s="23" t="str">
        <f t="shared" ref="M238" si="898">TEXT(A238,"mmmm")</f>
        <v>May</v>
      </c>
      <c r="N238" s="23">
        <f t="shared" ref="N238" si="899">YEAR(A238)</f>
        <v>2020</v>
      </c>
    </row>
    <row r="239" spans="1:14" x14ac:dyDescent="0.2">
      <c r="A239" s="19">
        <v>43957</v>
      </c>
      <c r="B239" s="45">
        <v>708.05</v>
      </c>
      <c r="C239" s="59" t="s">
        <v>445</v>
      </c>
      <c r="D239" s="31" t="s">
        <v>400</v>
      </c>
      <c r="E239" s="51">
        <v>111</v>
      </c>
      <c r="F239" s="28">
        <v>1415</v>
      </c>
      <c r="G239" s="47">
        <f t="shared" si="690"/>
        <v>1435.2399999999973</v>
      </c>
      <c r="H239" s="30">
        <f t="shared" si="691"/>
        <v>-20.239999999997281</v>
      </c>
      <c r="I239" s="17" t="s">
        <v>463</v>
      </c>
      <c r="J239" s="23" t="str">
        <f t="shared" ref="J239" si="900">TEXT(A239,"dddd")</f>
        <v>Wednesday</v>
      </c>
      <c r="K239" s="17"/>
      <c r="L239" s="23">
        <f t="shared" ref="L239" si="901">DAY(A239)</f>
        <v>6</v>
      </c>
      <c r="M239" s="23" t="str">
        <f t="shared" ref="M239" si="902">TEXT(A239,"mmmm")</f>
        <v>May</v>
      </c>
      <c r="N239" s="23">
        <f t="shared" ref="N239" si="903">YEAR(A239)</f>
        <v>2020</v>
      </c>
    </row>
    <row r="240" spans="1:14" x14ac:dyDescent="0.2">
      <c r="A240" s="19">
        <v>43956</v>
      </c>
      <c r="B240" s="45">
        <v>50</v>
      </c>
      <c r="C240" s="59" t="s">
        <v>954</v>
      </c>
      <c r="D240" s="31" t="s">
        <v>400</v>
      </c>
      <c r="E240" s="52" t="s">
        <v>509</v>
      </c>
      <c r="F240" s="28">
        <v>682</v>
      </c>
      <c r="G240" s="47">
        <f t="shared" si="690"/>
        <v>727.18999999999733</v>
      </c>
      <c r="H240" s="30">
        <f t="shared" si="691"/>
        <v>-45.189999999997326</v>
      </c>
      <c r="I240" s="17" t="s">
        <v>466</v>
      </c>
      <c r="J240" s="23" t="str">
        <f t="shared" ref="J240" si="904">TEXT(A240,"dddd")</f>
        <v>Tuesday</v>
      </c>
      <c r="K240" s="17" t="s">
        <v>494</v>
      </c>
      <c r="L240" s="23">
        <f t="shared" ref="L240" si="905">DAY(A240)</f>
        <v>5</v>
      </c>
      <c r="M240" s="23" t="str">
        <f t="shared" ref="M240" si="906">TEXT(A240,"mmmm")</f>
        <v>May</v>
      </c>
      <c r="N240" s="23">
        <f t="shared" ref="N240" si="907">YEAR(A240)</f>
        <v>2020</v>
      </c>
    </row>
    <row r="241" spans="1:14" x14ac:dyDescent="0.2">
      <c r="A241" s="19">
        <v>43955</v>
      </c>
      <c r="B241" s="45">
        <v>-98.18</v>
      </c>
      <c r="C241" s="59" t="s">
        <v>445</v>
      </c>
      <c r="D241" s="31" t="s">
        <v>400</v>
      </c>
      <c r="E241" s="50">
        <v>120</v>
      </c>
      <c r="F241" s="28">
        <v>632</v>
      </c>
      <c r="G241" s="47">
        <f t="shared" si="690"/>
        <v>677.18999999999733</v>
      </c>
      <c r="H241" s="30">
        <f t="shared" si="691"/>
        <v>-45.189999999997326</v>
      </c>
      <c r="I241" s="17" t="s">
        <v>463</v>
      </c>
      <c r="J241" s="23" t="str">
        <f t="shared" ref="J241" si="908">TEXT(A241,"dddd")</f>
        <v>Monday</v>
      </c>
      <c r="K241" s="17"/>
      <c r="L241" s="23">
        <f t="shared" ref="L241" si="909">DAY(A241)</f>
        <v>4</v>
      </c>
      <c r="M241" s="23" t="str">
        <f t="shared" ref="M241" si="910">TEXT(A241,"mmmm")</f>
        <v>May</v>
      </c>
      <c r="N241" s="23">
        <f t="shared" ref="N241" si="911">YEAR(A241)</f>
        <v>2020</v>
      </c>
    </row>
    <row r="242" spans="1:14" x14ac:dyDescent="0.2">
      <c r="A242" s="19">
        <v>43954</v>
      </c>
      <c r="B242" s="45">
        <v>-150</v>
      </c>
      <c r="C242" s="59" t="s">
        <v>445</v>
      </c>
      <c r="D242" s="31" t="s">
        <v>400</v>
      </c>
      <c r="E242" s="50">
        <v>42</v>
      </c>
      <c r="F242" s="28">
        <v>730</v>
      </c>
      <c r="G242" s="47">
        <f t="shared" si="690"/>
        <v>775.36999999999739</v>
      </c>
      <c r="H242" s="30">
        <f t="shared" si="691"/>
        <v>-45.36999999999739</v>
      </c>
      <c r="I242" s="17" t="s">
        <v>463</v>
      </c>
      <c r="J242" s="23" t="str">
        <f t="shared" ref="J242" si="912">TEXT(A242,"dddd")</f>
        <v>Sunday</v>
      </c>
      <c r="K242" s="17"/>
      <c r="L242" s="23">
        <f t="shared" ref="L242" si="913">DAY(A242)</f>
        <v>3</v>
      </c>
      <c r="M242" s="23" t="str">
        <f t="shared" ref="M242" si="914">TEXT(A242,"mmmm")</f>
        <v>May</v>
      </c>
      <c r="N242" s="23">
        <f t="shared" ref="N242" si="915">YEAR(A242)</f>
        <v>2020</v>
      </c>
    </row>
    <row r="243" spans="1:14" x14ac:dyDescent="0.2">
      <c r="A243" s="19">
        <v>43953</v>
      </c>
      <c r="B243" s="45">
        <v>65.540000000000006</v>
      </c>
      <c r="C243" s="59" t="s">
        <v>445</v>
      </c>
      <c r="D243" s="31" t="s">
        <v>400</v>
      </c>
      <c r="E243" s="50">
        <v>79</v>
      </c>
      <c r="F243" s="28">
        <v>880</v>
      </c>
      <c r="G243" s="47">
        <f t="shared" si="690"/>
        <v>925.36999999999739</v>
      </c>
      <c r="H243" s="30">
        <f t="shared" si="691"/>
        <v>-45.36999999999739</v>
      </c>
      <c r="I243" s="17" t="s">
        <v>463</v>
      </c>
      <c r="J243" s="23" t="str">
        <f t="shared" ref="J243" si="916">TEXT(A243,"dddd")</f>
        <v>Saturday</v>
      </c>
      <c r="K243" s="17"/>
      <c r="L243" s="23">
        <f t="shared" ref="L243" si="917">DAY(A243)</f>
        <v>2</v>
      </c>
      <c r="M243" s="23" t="str">
        <f t="shared" ref="M243" si="918">TEXT(A243,"mmmm")</f>
        <v>May</v>
      </c>
      <c r="N243" s="23">
        <f t="shared" ref="N243" si="919">YEAR(A243)</f>
        <v>2020</v>
      </c>
    </row>
    <row r="244" spans="1:14" x14ac:dyDescent="0.2">
      <c r="A244" s="19">
        <v>43952</v>
      </c>
      <c r="B244" s="45">
        <v>252.1</v>
      </c>
      <c r="C244" s="59" t="s">
        <v>445</v>
      </c>
      <c r="D244" s="31" t="s">
        <v>400</v>
      </c>
      <c r="E244" s="50">
        <v>82</v>
      </c>
      <c r="F244" s="28">
        <v>814</v>
      </c>
      <c r="G244" s="47">
        <f t="shared" si="690"/>
        <v>859.82999999999743</v>
      </c>
      <c r="H244" s="30">
        <f t="shared" si="691"/>
        <v>-45.829999999997426</v>
      </c>
      <c r="I244" s="17" t="s">
        <v>463</v>
      </c>
      <c r="J244" s="23" t="str">
        <f t="shared" ref="J244" si="920">TEXT(A244,"dddd")</f>
        <v>Friday</v>
      </c>
      <c r="K244" s="17"/>
      <c r="L244" s="23">
        <f t="shared" ref="L244" si="921">DAY(A244)</f>
        <v>1</v>
      </c>
      <c r="M244" s="23" t="str">
        <f t="shared" ref="M244" si="922">TEXT(A244,"mmmm")</f>
        <v>May</v>
      </c>
      <c r="N244" s="23">
        <f t="shared" ref="N244" si="923">YEAR(A244)</f>
        <v>2020</v>
      </c>
    </row>
    <row r="245" spans="1:14" x14ac:dyDescent="0.2">
      <c r="A245" s="19">
        <v>43951</v>
      </c>
      <c r="B245" s="45">
        <v>-73.37</v>
      </c>
      <c r="C245" s="59" t="s">
        <v>445</v>
      </c>
      <c r="D245" s="31" t="s">
        <v>400</v>
      </c>
      <c r="E245" s="50">
        <v>69</v>
      </c>
      <c r="F245" s="28">
        <v>562</v>
      </c>
      <c r="G245" s="47">
        <f t="shared" si="690"/>
        <v>607.7299999999974</v>
      </c>
      <c r="H245" s="30">
        <f t="shared" si="691"/>
        <v>-45.729999999997403</v>
      </c>
      <c r="I245" s="17" t="s">
        <v>463</v>
      </c>
      <c r="J245" s="23" t="str">
        <f t="shared" ref="J245" si="924">TEXT(A245,"dddd")</f>
        <v>Thursday</v>
      </c>
      <c r="K245" s="17"/>
      <c r="L245" s="23">
        <f t="shared" ref="L245" si="925">DAY(A245)</f>
        <v>30</v>
      </c>
      <c r="M245" s="23" t="str">
        <f t="shared" ref="M245" si="926">TEXT(A245,"mmmm")</f>
        <v>April</v>
      </c>
      <c r="N245" s="23">
        <f t="shared" ref="N245" si="927">YEAR(A245)</f>
        <v>2020</v>
      </c>
    </row>
    <row r="246" spans="1:14" x14ac:dyDescent="0.2">
      <c r="A246" s="19">
        <v>43950</v>
      </c>
      <c r="B246" s="45">
        <v>-225</v>
      </c>
      <c r="C246" s="59" t="s">
        <v>445</v>
      </c>
      <c r="D246" s="31" t="s">
        <v>400</v>
      </c>
      <c r="E246" s="51">
        <v>57</v>
      </c>
      <c r="F246" s="28">
        <v>635</v>
      </c>
      <c r="G246" s="47">
        <f t="shared" si="690"/>
        <v>681.09999999999741</v>
      </c>
      <c r="H246" s="30">
        <f t="shared" si="691"/>
        <v>-46.099999999997408</v>
      </c>
      <c r="I246" s="17" t="s">
        <v>463</v>
      </c>
      <c r="J246" s="23" t="str">
        <f t="shared" ref="J246" si="928">TEXT(A246,"dddd")</f>
        <v>Wednesday</v>
      </c>
      <c r="K246" s="17"/>
      <c r="L246" s="23">
        <f t="shared" ref="L246" si="929">DAY(A246)</f>
        <v>29</v>
      </c>
      <c r="M246" s="23" t="str">
        <f t="shared" ref="M246" si="930">TEXT(A246,"mmmm")</f>
        <v>April</v>
      </c>
      <c r="N246" s="23">
        <f t="shared" ref="N246" si="931">YEAR(A246)</f>
        <v>2020</v>
      </c>
    </row>
    <row r="247" spans="1:14" x14ac:dyDescent="0.2">
      <c r="A247" s="19">
        <v>43949</v>
      </c>
      <c r="B247" s="45">
        <v>50</v>
      </c>
      <c r="C247" s="59" t="s">
        <v>954</v>
      </c>
      <c r="D247" s="31" t="s">
        <v>400</v>
      </c>
      <c r="E247" s="52" t="s">
        <v>509</v>
      </c>
      <c r="F247" s="28">
        <v>860</v>
      </c>
      <c r="G247" s="47">
        <f t="shared" ref="G247:G310" si="932">G248+B247</f>
        <v>906.09999999999741</v>
      </c>
      <c r="H247" s="30">
        <f t="shared" ref="H247:H310" si="933">F247-G247</f>
        <v>-46.099999999997408</v>
      </c>
      <c r="I247" s="17" t="s">
        <v>466</v>
      </c>
      <c r="J247" s="23" t="str">
        <f t="shared" ref="J247" si="934">TEXT(A247,"dddd")</f>
        <v>Tuesday</v>
      </c>
      <c r="K247" s="17" t="s">
        <v>490</v>
      </c>
      <c r="L247" s="23">
        <f t="shared" ref="L247" si="935">DAY(A247)</f>
        <v>28</v>
      </c>
      <c r="M247" s="23" t="str">
        <f t="shared" ref="M247" si="936">TEXT(A247,"mmmm")</f>
        <v>April</v>
      </c>
      <c r="N247" s="23">
        <f t="shared" ref="N247" si="937">YEAR(A247)</f>
        <v>2020</v>
      </c>
    </row>
    <row r="248" spans="1:14" x14ac:dyDescent="0.2">
      <c r="A248" s="57">
        <v>43948</v>
      </c>
      <c r="B248" s="45">
        <v>-150</v>
      </c>
      <c r="C248" s="59" t="s">
        <v>445</v>
      </c>
      <c r="D248" s="31" t="s">
        <v>400</v>
      </c>
      <c r="E248" s="50">
        <v>58</v>
      </c>
      <c r="F248" s="28">
        <v>810</v>
      </c>
      <c r="G248" s="47">
        <f t="shared" si="932"/>
        <v>856.09999999999741</v>
      </c>
      <c r="H248" s="30">
        <f t="shared" si="933"/>
        <v>-46.099999999997408</v>
      </c>
      <c r="I248" s="17" t="s">
        <v>463</v>
      </c>
      <c r="J248" s="23" t="str">
        <f t="shared" ref="J248" si="938">TEXT(A248,"dddd")</f>
        <v>Monday</v>
      </c>
      <c r="K248" s="17"/>
      <c r="L248" s="23">
        <f t="shared" ref="L248" si="939">DAY(A248)</f>
        <v>27</v>
      </c>
      <c r="M248" s="23" t="str">
        <f t="shared" ref="M248" si="940">TEXT(A248,"mmmm")</f>
        <v>April</v>
      </c>
      <c r="N248" s="23">
        <f t="shared" ref="N248" si="941">YEAR(A248)</f>
        <v>2020</v>
      </c>
    </row>
    <row r="249" spans="1:14" x14ac:dyDescent="0.2">
      <c r="A249" s="19">
        <v>43947</v>
      </c>
      <c r="B249" s="45">
        <v>-150</v>
      </c>
      <c r="C249" s="59" t="s">
        <v>445</v>
      </c>
      <c r="D249" s="31" t="s">
        <v>400</v>
      </c>
      <c r="E249" s="50">
        <v>41</v>
      </c>
      <c r="F249" s="28">
        <v>960</v>
      </c>
      <c r="G249" s="47">
        <f t="shared" si="932"/>
        <v>1006.0999999999974</v>
      </c>
      <c r="H249" s="30">
        <f t="shared" si="933"/>
        <v>-46.099999999997408</v>
      </c>
      <c r="I249" s="17" t="s">
        <v>463</v>
      </c>
      <c r="J249" s="23" t="str">
        <f t="shared" ref="J249" si="942">TEXT(A249,"dddd")</f>
        <v>Sunday</v>
      </c>
      <c r="K249" s="17"/>
      <c r="L249" s="23">
        <f t="shared" ref="L249" si="943">DAY(A249)</f>
        <v>26</v>
      </c>
      <c r="M249" s="23" t="str">
        <f t="shared" ref="M249" si="944">TEXT(A249,"mmmm")</f>
        <v>April</v>
      </c>
      <c r="N249" s="23">
        <f t="shared" ref="N249" si="945">YEAR(A249)</f>
        <v>2020</v>
      </c>
    </row>
    <row r="250" spans="1:14" x14ac:dyDescent="0.2">
      <c r="A250" s="19">
        <v>43946</v>
      </c>
      <c r="B250" s="45">
        <v>-150</v>
      </c>
      <c r="C250" s="59" t="s">
        <v>445</v>
      </c>
      <c r="D250" s="31" t="s">
        <v>400</v>
      </c>
      <c r="E250" s="50">
        <v>114</v>
      </c>
      <c r="F250" s="28">
        <v>1110</v>
      </c>
      <c r="G250" s="47">
        <f t="shared" si="932"/>
        <v>1156.0999999999974</v>
      </c>
      <c r="H250" s="30">
        <f t="shared" si="933"/>
        <v>-46.099999999997408</v>
      </c>
      <c r="I250" s="17" t="s">
        <v>463</v>
      </c>
      <c r="J250" s="23" t="str">
        <f t="shared" ref="J250" si="946">TEXT(A250,"dddd")</f>
        <v>Saturday</v>
      </c>
      <c r="K250" s="17"/>
      <c r="L250" s="23">
        <f t="shared" ref="L250" si="947">DAY(A250)</f>
        <v>25</v>
      </c>
      <c r="M250" s="23" t="str">
        <f t="shared" ref="M250" si="948">TEXT(A250,"mmmm")</f>
        <v>April</v>
      </c>
      <c r="N250" s="23">
        <f t="shared" ref="N250" si="949">YEAR(A250)</f>
        <v>2020</v>
      </c>
    </row>
    <row r="251" spans="1:14" x14ac:dyDescent="0.2">
      <c r="A251" s="19">
        <v>43945</v>
      </c>
      <c r="B251" s="45">
        <v>-225</v>
      </c>
      <c r="C251" s="59" t="s">
        <v>445</v>
      </c>
      <c r="D251" s="31" t="s">
        <v>400</v>
      </c>
      <c r="E251" s="50">
        <v>120</v>
      </c>
      <c r="F251" s="28">
        <v>1260</v>
      </c>
      <c r="G251" s="47">
        <f t="shared" si="932"/>
        <v>1306.0999999999974</v>
      </c>
      <c r="H251" s="30">
        <f t="shared" si="933"/>
        <v>-46.099999999997408</v>
      </c>
      <c r="I251" s="17" t="s">
        <v>463</v>
      </c>
      <c r="J251" s="23" t="str">
        <f t="shared" ref="J251" si="950">TEXT(A251,"dddd")</f>
        <v>Friday</v>
      </c>
      <c r="K251" s="17"/>
      <c r="L251" s="23">
        <f t="shared" ref="L251" si="951">DAY(A251)</f>
        <v>24</v>
      </c>
      <c r="M251" s="23" t="str">
        <f t="shared" ref="M251" si="952">TEXT(A251,"mmmm")</f>
        <v>April</v>
      </c>
      <c r="N251" s="23">
        <f t="shared" ref="N251" si="953">YEAR(A251)</f>
        <v>2020</v>
      </c>
    </row>
    <row r="252" spans="1:14" x14ac:dyDescent="0.2">
      <c r="A252" s="19">
        <v>43943</v>
      </c>
      <c r="B252" s="45">
        <v>-250</v>
      </c>
      <c r="C252" s="59" t="s">
        <v>445</v>
      </c>
      <c r="D252" s="31" t="s">
        <v>443</v>
      </c>
      <c r="E252" s="50">
        <v>90</v>
      </c>
      <c r="F252" s="28">
        <v>1485</v>
      </c>
      <c r="G252" s="47">
        <f t="shared" si="932"/>
        <v>1531.0999999999974</v>
      </c>
      <c r="H252" s="30">
        <f t="shared" si="933"/>
        <v>-46.099999999997408</v>
      </c>
      <c r="I252" s="17" t="s">
        <v>463</v>
      </c>
      <c r="J252" s="23" t="str">
        <f t="shared" ref="J252:J253" si="954">TEXT(A252,"dddd")</f>
        <v>Wednesday</v>
      </c>
      <c r="K252" s="17"/>
      <c r="L252" s="23">
        <f t="shared" ref="L252:L253" si="955">DAY(A252)</f>
        <v>22</v>
      </c>
      <c r="M252" s="23" t="str">
        <f t="shared" ref="M252:M253" si="956">TEXT(A252,"mmmm")</f>
        <v>April</v>
      </c>
      <c r="N252" s="23">
        <f t="shared" ref="N252:N253" si="957">YEAR(A252)</f>
        <v>2020</v>
      </c>
    </row>
    <row r="253" spans="1:14" x14ac:dyDescent="0.2">
      <c r="A253" s="19">
        <v>43943</v>
      </c>
      <c r="B253" s="45">
        <v>-100</v>
      </c>
      <c r="C253" s="59" t="s">
        <v>954</v>
      </c>
      <c r="D253" s="31" t="s">
        <v>400</v>
      </c>
      <c r="E253" s="51">
        <v>19</v>
      </c>
      <c r="F253" s="28">
        <v>1485</v>
      </c>
      <c r="G253" s="47">
        <f t="shared" si="932"/>
        <v>1781.0999999999974</v>
      </c>
      <c r="H253" s="30">
        <f t="shared" si="933"/>
        <v>-296.09999999999741</v>
      </c>
      <c r="I253" s="17" t="s">
        <v>464</v>
      </c>
      <c r="J253" s="23" t="str">
        <f t="shared" si="954"/>
        <v>Wednesday</v>
      </c>
      <c r="K253" s="17"/>
      <c r="L253" s="23">
        <f t="shared" si="955"/>
        <v>22</v>
      </c>
      <c r="M253" s="23" t="str">
        <f t="shared" si="956"/>
        <v>April</v>
      </c>
      <c r="N253" s="23">
        <f t="shared" si="957"/>
        <v>2020</v>
      </c>
    </row>
    <row r="254" spans="1:14" x14ac:dyDescent="0.2">
      <c r="A254" s="19">
        <v>43942</v>
      </c>
      <c r="B254" s="45">
        <v>50</v>
      </c>
      <c r="C254" s="59" t="s">
        <v>954</v>
      </c>
      <c r="D254" s="31" t="s">
        <v>400</v>
      </c>
      <c r="E254" s="52" t="s">
        <v>509</v>
      </c>
      <c r="F254" s="28">
        <v>1835</v>
      </c>
      <c r="G254" s="47">
        <f t="shared" si="932"/>
        <v>1881.0999999999974</v>
      </c>
      <c r="H254" s="30">
        <f t="shared" si="933"/>
        <v>-46.099999999997408</v>
      </c>
      <c r="I254" s="17" t="s">
        <v>466</v>
      </c>
      <c r="J254" s="23" t="str">
        <f t="shared" ref="J254" si="958">TEXT(A254,"dddd")</f>
        <v>Tuesday</v>
      </c>
      <c r="K254" s="17" t="s">
        <v>491</v>
      </c>
      <c r="L254" s="23">
        <f t="shared" ref="L254" si="959">DAY(A254)</f>
        <v>21</v>
      </c>
      <c r="M254" s="23" t="str">
        <f t="shared" ref="M254" si="960">TEXT(A254,"mmmm")</f>
        <v>April</v>
      </c>
      <c r="N254" s="23">
        <f t="shared" ref="N254" si="961">YEAR(A254)</f>
        <v>2020</v>
      </c>
    </row>
    <row r="255" spans="1:14" x14ac:dyDescent="0.2">
      <c r="A255" s="19">
        <v>43939</v>
      </c>
      <c r="B255" s="45">
        <v>-150</v>
      </c>
      <c r="C255" s="59" t="s">
        <v>445</v>
      </c>
      <c r="D255" s="31" t="s">
        <v>400</v>
      </c>
      <c r="E255" s="50">
        <v>183</v>
      </c>
      <c r="F255" s="28">
        <v>1785</v>
      </c>
      <c r="G255" s="47">
        <f t="shared" si="932"/>
        <v>1831.0999999999974</v>
      </c>
      <c r="H255" s="30">
        <f t="shared" si="933"/>
        <v>-46.099999999997408</v>
      </c>
      <c r="I255" s="17" t="s">
        <v>463</v>
      </c>
      <c r="J255" s="23" t="str">
        <f t="shared" ref="J255" si="962">TEXT(A255,"dddd")</f>
        <v>Saturday</v>
      </c>
      <c r="K255" s="17"/>
      <c r="L255" s="23">
        <f t="shared" ref="L255" si="963">DAY(A255)</f>
        <v>18</v>
      </c>
      <c r="M255" s="23" t="str">
        <f t="shared" ref="M255" si="964">TEXT(A255,"mmmm")</f>
        <v>April</v>
      </c>
      <c r="N255" s="23">
        <f t="shared" ref="N255" si="965">YEAR(A255)</f>
        <v>2020</v>
      </c>
    </row>
    <row r="256" spans="1:14" x14ac:dyDescent="0.2">
      <c r="A256" s="19">
        <v>43938</v>
      </c>
      <c r="B256" s="45">
        <v>74.98</v>
      </c>
      <c r="C256" s="59" t="s">
        <v>445</v>
      </c>
      <c r="D256" s="31" t="s">
        <v>400</v>
      </c>
      <c r="E256" s="50">
        <v>48</v>
      </c>
      <c r="F256" s="28">
        <v>1935</v>
      </c>
      <c r="G256" s="47">
        <f t="shared" si="932"/>
        <v>1981.0999999999974</v>
      </c>
      <c r="H256" s="30">
        <f t="shared" si="933"/>
        <v>-46.099999999997408</v>
      </c>
      <c r="I256" s="17" t="s">
        <v>463</v>
      </c>
      <c r="J256" s="23" t="str">
        <f t="shared" ref="J256" si="966">TEXT(A256,"dddd")</f>
        <v>Friday</v>
      </c>
      <c r="K256" s="17"/>
      <c r="L256" s="23">
        <f t="shared" ref="L256" si="967">DAY(A256)</f>
        <v>17</v>
      </c>
      <c r="M256" s="23" t="str">
        <f t="shared" ref="M256" si="968">TEXT(A256,"mmmm")</f>
        <v>April</v>
      </c>
      <c r="N256" s="23">
        <f t="shared" ref="N256" si="969">YEAR(A256)</f>
        <v>2020</v>
      </c>
    </row>
    <row r="257" spans="1:14" x14ac:dyDescent="0.2">
      <c r="A257" s="19">
        <v>43938</v>
      </c>
      <c r="B257" s="45">
        <v>430.54</v>
      </c>
      <c r="C257" s="59" t="s">
        <v>445</v>
      </c>
      <c r="D257" s="31" t="s">
        <v>400</v>
      </c>
      <c r="E257" s="50">
        <v>145</v>
      </c>
      <c r="F257" s="28">
        <v>1935</v>
      </c>
      <c r="G257" s="47">
        <f t="shared" si="932"/>
        <v>1906.1199999999974</v>
      </c>
      <c r="H257" s="30">
        <f t="shared" si="933"/>
        <v>28.88000000000261</v>
      </c>
      <c r="I257" s="17" t="s">
        <v>463</v>
      </c>
      <c r="J257" s="23" t="str">
        <f t="shared" ref="J257" si="970">TEXT(A257,"dddd")</f>
        <v>Friday</v>
      </c>
      <c r="K257" s="17"/>
      <c r="L257" s="23">
        <f t="shared" ref="L257" si="971">DAY(A257)</f>
        <v>17</v>
      </c>
      <c r="M257" s="23" t="str">
        <f t="shared" ref="M257" si="972">TEXT(A257,"mmmm")</f>
        <v>April</v>
      </c>
      <c r="N257" s="23">
        <f t="shared" ref="N257" si="973">YEAR(A257)</f>
        <v>2020</v>
      </c>
    </row>
    <row r="258" spans="1:14" x14ac:dyDescent="0.2">
      <c r="A258" s="19">
        <v>43937</v>
      </c>
      <c r="B258" s="45">
        <v>-225.01</v>
      </c>
      <c r="C258" s="59" t="s">
        <v>445</v>
      </c>
      <c r="D258" s="31" t="s">
        <v>400</v>
      </c>
      <c r="E258" s="50">
        <v>141</v>
      </c>
      <c r="F258" s="28">
        <v>1429</v>
      </c>
      <c r="G258" s="47">
        <f t="shared" si="932"/>
        <v>1475.5799999999974</v>
      </c>
      <c r="H258" s="30">
        <f t="shared" si="933"/>
        <v>-46.579999999997426</v>
      </c>
      <c r="I258" s="17" t="s">
        <v>463</v>
      </c>
      <c r="J258" s="23" t="str">
        <f t="shared" ref="J258" si="974">TEXT(A258,"dddd")</f>
        <v>Thursday</v>
      </c>
      <c r="K258" s="17"/>
      <c r="L258" s="23">
        <f t="shared" ref="L258" si="975">DAY(A258)</f>
        <v>16</v>
      </c>
      <c r="M258" s="23" t="str">
        <f t="shared" ref="M258" si="976">TEXT(A258,"mmmm")</f>
        <v>April</v>
      </c>
      <c r="N258" s="23">
        <f t="shared" ref="N258" si="977">YEAR(A258)</f>
        <v>2020</v>
      </c>
    </row>
    <row r="259" spans="1:14" x14ac:dyDescent="0.2">
      <c r="A259" s="19">
        <v>43936</v>
      </c>
      <c r="B259" s="45">
        <v>25</v>
      </c>
      <c r="C259" s="59" t="s">
        <v>952</v>
      </c>
      <c r="D259" s="31" t="s">
        <v>443</v>
      </c>
      <c r="E259" s="52" t="s">
        <v>509</v>
      </c>
      <c r="F259" s="28">
        <v>1654</v>
      </c>
      <c r="G259" s="47">
        <f t="shared" si="932"/>
        <v>1700.5899999999974</v>
      </c>
      <c r="H259" s="30">
        <f t="shared" si="933"/>
        <v>-46.589999999997417</v>
      </c>
      <c r="I259" s="17" t="s">
        <v>466</v>
      </c>
      <c r="J259" s="23" t="str">
        <f t="shared" ref="J259:J260" si="978">TEXT(A259,"dddd")</f>
        <v>Wednesday</v>
      </c>
      <c r="K259" s="17" t="s">
        <v>445</v>
      </c>
      <c r="L259" s="23">
        <f t="shared" ref="L259:L260" si="979">DAY(A259)</f>
        <v>15</v>
      </c>
      <c r="M259" s="23" t="str">
        <f t="shared" ref="M259:M260" si="980">TEXT(A259,"mmmm")</f>
        <v>April</v>
      </c>
      <c r="N259" s="23">
        <f t="shared" ref="N259:N260" si="981">YEAR(A259)</f>
        <v>2020</v>
      </c>
    </row>
    <row r="260" spans="1:14" x14ac:dyDescent="0.2">
      <c r="A260" s="19">
        <v>43936</v>
      </c>
      <c r="B260" s="45">
        <v>7.11</v>
      </c>
      <c r="C260" s="59" t="s">
        <v>445</v>
      </c>
      <c r="D260" s="31" t="s">
        <v>400</v>
      </c>
      <c r="E260" s="51">
        <v>108</v>
      </c>
      <c r="F260" s="28">
        <v>1654</v>
      </c>
      <c r="G260" s="47">
        <f t="shared" si="932"/>
        <v>1675.5899999999974</v>
      </c>
      <c r="H260" s="30">
        <f t="shared" si="933"/>
        <v>-21.589999999997417</v>
      </c>
      <c r="I260" s="17" t="s">
        <v>463</v>
      </c>
      <c r="J260" s="23" t="str">
        <f t="shared" si="978"/>
        <v>Wednesday</v>
      </c>
      <c r="K260" s="17"/>
      <c r="L260" s="23">
        <f t="shared" si="979"/>
        <v>15</v>
      </c>
      <c r="M260" s="23" t="str">
        <f t="shared" si="980"/>
        <v>April</v>
      </c>
      <c r="N260" s="23">
        <f t="shared" si="981"/>
        <v>2020</v>
      </c>
    </row>
    <row r="261" spans="1:14" x14ac:dyDescent="0.2">
      <c r="A261" s="19">
        <v>43934</v>
      </c>
      <c r="B261" s="45">
        <v>-225</v>
      </c>
      <c r="C261" s="59" t="s">
        <v>445</v>
      </c>
      <c r="D261" s="31" t="s">
        <v>400</v>
      </c>
      <c r="E261" s="50">
        <v>83</v>
      </c>
      <c r="F261" s="28">
        <v>1622</v>
      </c>
      <c r="G261" s="47">
        <f t="shared" si="932"/>
        <v>1668.4799999999975</v>
      </c>
      <c r="H261" s="30">
        <f t="shared" si="933"/>
        <v>-46.479999999997517</v>
      </c>
      <c r="I261" s="17" t="s">
        <v>463</v>
      </c>
      <c r="J261" s="23" t="str">
        <f t="shared" ref="J261" si="982">TEXT(A261,"dddd")</f>
        <v>Monday</v>
      </c>
      <c r="K261" s="17"/>
      <c r="L261" s="23">
        <f t="shared" ref="L261" si="983">DAY(A261)</f>
        <v>13</v>
      </c>
      <c r="M261" s="23" t="str">
        <f t="shared" ref="M261" si="984">TEXT(A261,"mmmm")</f>
        <v>April</v>
      </c>
      <c r="N261" s="23">
        <f t="shared" ref="N261" si="985">YEAR(A261)</f>
        <v>2020</v>
      </c>
    </row>
    <row r="262" spans="1:14" x14ac:dyDescent="0.2">
      <c r="A262" s="19">
        <v>43933</v>
      </c>
      <c r="B262" s="45">
        <v>25</v>
      </c>
      <c r="C262" s="59" t="s">
        <v>952</v>
      </c>
      <c r="D262" s="31" t="s">
        <v>443</v>
      </c>
      <c r="E262" s="52" t="s">
        <v>509</v>
      </c>
      <c r="F262" s="28">
        <v>1847</v>
      </c>
      <c r="G262" s="47">
        <f t="shared" si="932"/>
        <v>1893.4799999999975</v>
      </c>
      <c r="H262" s="30">
        <f t="shared" si="933"/>
        <v>-46.479999999997517</v>
      </c>
      <c r="I262" s="17" t="s">
        <v>466</v>
      </c>
      <c r="J262" s="23" t="str">
        <f t="shared" ref="J262:J263" si="986">TEXT(A262,"dddd")</f>
        <v>Sunday</v>
      </c>
      <c r="K262" s="17" t="s">
        <v>445</v>
      </c>
      <c r="L262" s="23">
        <f t="shared" ref="L262:L263" si="987">DAY(A262)</f>
        <v>12</v>
      </c>
      <c r="M262" s="23" t="str">
        <f t="shared" ref="M262:M263" si="988">TEXT(A262,"mmmm")</f>
        <v>April</v>
      </c>
      <c r="N262" s="23">
        <f t="shared" ref="N262:N263" si="989">YEAR(A262)</f>
        <v>2020</v>
      </c>
    </row>
    <row r="263" spans="1:14" x14ac:dyDescent="0.2">
      <c r="A263" s="19">
        <v>43933</v>
      </c>
      <c r="B263" s="45">
        <v>161.77000000000001</v>
      </c>
      <c r="C263" s="59" t="s">
        <v>445</v>
      </c>
      <c r="D263" s="31" t="s">
        <v>400</v>
      </c>
      <c r="E263" s="50">
        <v>186</v>
      </c>
      <c r="F263" s="28">
        <v>1847</v>
      </c>
      <c r="G263" s="47">
        <f t="shared" si="932"/>
        <v>1868.4799999999975</v>
      </c>
      <c r="H263" s="30">
        <f t="shared" si="933"/>
        <v>-21.479999999997517</v>
      </c>
      <c r="I263" s="17" t="s">
        <v>463</v>
      </c>
      <c r="J263" s="23" t="str">
        <f t="shared" si="986"/>
        <v>Sunday</v>
      </c>
      <c r="K263" s="17"/>
      <c r="L263" s="23">
        <f t="shared" si="987"/>
        <v>12</v>
      </c>
      <c r="M263" s="23" t="str">
        <f t="shared" si="988"/>
        <v>April</v>
      </c>
      <c r="N263" s="23">
        <f t="shared" si="989"/>
        <v>2020</v>
      </c>
    </row>
    <row r="264" spans="1:14" x14ac:dyDescent="0.2">
      <c r="A264" s="19">
        <v>43932</v>
      </c>
      <c r="B264" s="45">
        <v>25</v>
      </c>
      <c r="C264" s="59" t="s">
        <v>952</v>
      </c>
      <c r="D264" s="31" t="s">
        <v>443</v>
      </c>
      <c r="E264" s="52" t="s">
        <v>509</v>
      </c>
      <c r="F264" s="28">
        <v>1660</v>
      </c>
      <c r="G264" s="47">
        <f t="shared" si="932"/>
        <v>1706.7099999999975</v>
      </c>
      <c r="H264" s="30">
        <f t="shared" si="933"/>
        <v>-46.709999999997535</v>
      </c>
      <c r="I264" s="17" t="s">
        <v>466</v>
      </c>
      <c r="J264" s="23" t="str">
        <f t="shared" ref="J264:J265" si="990">TEXT(A264,"dddd")</f>
        <v>Saturday</v>
      </c>
      <c r="K264" s="17" t="s">
        <v>445</v>
      </c>
      <c r="L264" s="23">
        <f t="shared" ref="L264:L265" si="991">DAY(A264)</f>
        <v>11</v>
      </c>
      <c r="M264" s="23" t="str">
        <f t="shared" ref="M264:M265" si="992">TEXT(A264,"mmmm")</f>
        <v>April</v>
      </c>
      <c r="N264" s="23">
        <f t="shared" ref="N264:N265" si="993">YEAR(A264)</f>
        <v>2020</v>
      </c>
    </row>
    <row r="265" spans="1:14" x14ac:dyDescent="0.2">
      <c r="A265" s="19">
        <v>43932</v>
      </c>
      <c r="B265" s="45">
        <v>165.09</v>
      </c>
      <c r="C265" s="59" t="s">
        <v>445</v>
      </c>
      <c r="D265" s="31" t="s">
        <v>400</v>
      </c>
      <c r="E265" s="50">
        <v>76</v>
      </c>
      <c r="F265" s="28">
        <v>1660</v>
      </c>
      <c r="G265" s="47">
        <f t="shared" si="932"/>
        <v>1681.7099999999975</v>
      </c>
      <c r="H265" s="30">
        <f t="shared" si="933"/>
        <v>-21.709999999997535</v>
      </c>
      <c r="I265" s="17" t="s">
        <v>463</v>
      </c>
      <c r="J265" s="23" t="str">
        <f t="shared" si="990"/>
        <v>Saturday</v>
      </c>
      <c r="K265" s="17"/>
      <c r="L265" s="23">
        <f t="shared" si="991"/>
        <v>11</v>
      </c>
      <c r="M265" s="23" t="str">
        <f t="shared" si="992"/>
        <v>April</v>
      </c>
      <c r="N265" s="23">
        <f t="shared" si="993"/>
        <v>2020</v>
      </c>
    </row>
    <row r="266" spans="1:14" x14ac:dyDescent="0.2">
      <c r="A266" s="19">
        <v>43931</v>
      </c>
      <c r="B266" s="45">
        <v>450.79</v>
      </c>
      <c r="C266" s="59" t="s">
        <v>445</v>
      </c>
      <c r="D266" s="31" t="s">
        <v>443</v>
      </c>
      <c r="E266" s="50">
        <v>68</v>
      </c>
      <c r="F266" s="28">
        <v>1470</v>
      </c>
      <c r="G266" s="47">
        <f t="shared" si="932"/>
        <v>1516.6199999999976</v>
      </c>
      <c r="H266" s="30">
        <f t="shared" si="933"/>
        <v>-46.619999999997617</v>
      </c>
      <c r="I266" s="17" t="s">
        <v>463</v>
      </c>
      <c r="J266" s="23" t="str">
        <f t="shared" ref="J266" si="994">TEXT(A266,"dddd")</f>
        <v>Friday</v>
      </c>
      <c r="K266" s="17"/>
      <c r="L266" s="23">
        <f t="shared" ref="L266" si="995">DAY(A266)</f>
        <v>10</v>
      </c>
      <c r="M266" s="23" t="str">
        <f t="shared" ref="M266" si="996">TEXT(A266,"mmmm")</f>
        <v>April</v>
      </c>
      <c r="N266" s="23">
        <f t="shared" ref="N266" si="997">YEAR(A266)</f>
        <v>2020</v>
      </c>
    </row>
    <row r="267" spans="1:14" x14ac:dyDescent="0.2">
      <c r="A267" s="19">
        <v>43931</v>
      </c>
      <c r="B267" s="45">
        <v>23.28</v>
      </c>
      <c r="C267" s="59" t="s">
        <v>445</v>
      </c>
      <c r="D267" s="31" t="s">
        <v>400</v>
      </c>
      <c r="E267" s="50">
        <v>42</v>
      </c>
      <c r="F267" s="28">
        <v>1470</v>
      </c>
      <c r="G267" s="47">
        <f t="shared" si="932"/>
        <v>1065.8299999999977</v>
      </c>
      <c r="H267" s="30">
        <f t="shared" si="933"/>
        <v>404.17000000000235</v>
      </c>
      <c r="I267" s="17" t="s">
        <v>463</v>
      </c>
      <c r="J267" s="23" t="str">
        <f t="shared" ref="J267" si="998">TEXT(A267,"dddd")</f>
        <v>Friday</v>
      </c>
      <c r="K267" s="17"/>
      <c r="L267" s="23">
        <f t="shared" ref="L267" si="999">DAY(A267)</f>
        <v>10</v>
      </c>
      <c r="M267" s="23" t="str">
        <f t="shared" ref="M267" si="1000">TEXT(A267,"mmmm")</f>
        <v>April</v>
      </c>
      <c r="N267" s="23">
        <f t="shared" ref="N267" si="1001">YEAR(A267)</f>
        <v>2020</v>
      </c>
    </row>
    <row r="268" spans="1:14" x14ac:dyDescent="0.2">
      <c r="A268" s="19">
        <v>43930</v>
      </c>
      <c r="B268" s="45">
        <v>9.0299999999999994</v>
      </c>
      <c r="C268" s="59" t="s">
        <v>953</v>
      </c>
      <c r="D268" s="31" t="s">
        <v>400</v>
      </c>
      <c r="E268" s="50">
        <v>37</v>
      </c>
      <c r="F268" s="28">
        <v>996</v>
      </c>
      <c r="G268" s="47">
        <f t="shared" si="932"/>
        <v>1042.5499999999977</v>
      </c>
      <c r="H268" s="30">
        <f t="shared" si="933"/>
        <v>-46.549999999997681</v>
      </c>
      <c r="I268" s="17" t="s">
        <v>464</v>
      </c>
      <c r="J268" s="23" t="str">
        <f t="shared" ref="J268" si="1002">TEXT(A268,"dddd")</f>
        <v>Thursday</v>
      </c>
      <c r="K268" s="17"/>
      <c r="L268" s="23">
        <f t="shared" ref="L268" si="1003">DAY(A268)</f>
        <v>9</v>
      </c>
      <c r="M268" s="23" t="str">
        <f t="shared" ref="M268" si="1004">TEXT(A268,"mmmm")</f>
        <v>April</v>
      </c>
      <c r="N268" s="23">
        <f t="shared" ref="N268" si="1005">YEAR(A268)</f>
        <v>2020</v>
      </c>
    </row>
    <row r="269" spans="1:14" x14ac:dyDescent="0.2">
      <c r="A269" s="19">
        <v>43929</v>
      </c>
      <c r="B269" s="45">
        <v>25</v>
      </c>
      <c r="C269" s="59" t="s">
        <v>952</v>
      </c>
      <c r="D269" s="31" t="s">
        <v>443</v>
      </c>
      <c r="E269" s="52" t="s">
        <v>509</v>
      </c>
      <c r="F269" s="28">
        <v>987</v>
      </c>
      <c r="G269" s="47">
        <f t="shared" si="932"/>
        <v>1033.5199999999977</v>
      </c>
      <c r="H269" s="30">
        <f t="shared" si="933"/>
        <v>-46.519999999997708</v>
      </c>
      <c r="I269" s="17" t="s">
        <v>466</v>
      </c>
      <c r="J269" s="23" t="str">
        <f t="shared" ref="J269:J270" si="1006">TEXT(A269,"dddd")</f>
        <v>Wednesday</v>
      </c>
      <c r="K269" s="17" t="s">
        <v>445</v>
      </c>
      <c r="L269" s="23">
        <f t="shared" ref="L269:L270" si="1007">DAY(A269)</f>
        <v>8</v>
      </c>
      <c r="M269" s="23" t="str">
        <f t="shared" ref="M269:M270" si="1008">TEXT(A269,"mmmm")</f>
        <v>April</v>
      </c>
      <c r="N269" s="23">
        <f t="shared" ref="N269:N270" si="1009">YEAR(A269)</f>
        <v>2020</v>
      </c>
    </row>
    <row r="270" spans="1:14" x14ac:dyDescent="0.2">
      <c r="A270" s="19">
        <v>43929</v>
      </c>
      <c r="B270" s="45">
        <v>107.25</v>
      </c>
      <c r="C270" s="59" t="s">
        <v>445</v>
      </c>
      <c r="D270" s="31" t="s">
        <v>400</v>
      </c>
      <c r="E270" s="50">
        <v>77</v>
      </c>
      <c r="F270" s="28">
        <v>987</v>
      </c>
      <c r="G270" s="47">
        <f t="shared" si="932"/>
        <v>1008.5199999999976</v>
      </c>
      <c r="H270" s="30">
        <f t="shared" si="933"/>
        <v>-21.519999999997594</v>
      </c>
      <c r="I270" s="17" t="s">
        <v>463</v>
      </c>
      <c r="J270" s="23" t="str">
        <f t="shared" si="1006"/>
        <v>Wednesday</v>
      </c>
      <c r="K270" s="17"/>
      <c r="L270" s="23">
        <f t="shared" si="1007"/>
        <v>8</v>
      </c>
      <c r="M270" s="23" t="str">
        <f t="shared" si="1008"/>
        <v>April</v>
      </c>
      <c r="N270" s="23">
        <f t="shared" si="1009"/>
        <v>2020</v>
      </c>
    </row>
    <row r="271" spans="1:14" x14ac:dyDescent="0.2">
      <c r="A271" s="19">
        <v>43928</v>
      </c>
      <c r="B271" s="45">
        <v>50</v>
      </c>
      <c r="C271" s="59" t="s">
        <v>954</v>
      </c>
      <c r="D271" s="31">
        <v>2</v>
      </c>
      <c r="E271" s="52" t="s">
        <v>509</v>
      </c>
      <c r="F271" s="28">
        <v>855</v>
      </c>
      <c r="G271" s="47">
        <f t="shared" si="932"/>
        <v>901.26999999999759</v>
      </c>
      <c r="H271" s="30">
        <f t="shared" si="933"/>
        <v>-46.269999999997594</v>
      </c>
      <c r="I271" s="17" t="s">
        <v>466</v>
      </c>
      <c r="J271" s="23" t="str">
        <f t="shared" ref="J271" si="1010">TEXT(A271,"dddd")</f>
        <v>Tuesday</v>
      </c>
      <c r="K271" s="17" t="s">
        <v>492</v>
      </c>
      <c r="L271" s="23">
        <f t="shared" ref="L271" si="1011">DAY(A271)</f>
        <v>7</v>
      </c>
      <c r="M271" s="23" t="str">
        <f t="shared" ref="M271" si="1012">TEXT(A271,"mmmm")</f>
        <v>April</v>
      </c>
      <c r="N271" s="23">
        <f t="shared" ref="N271" si="1013">YEAR(A271)</f>
        <v>2020</v>
      </c>
    </row>
    <row r="272" spans="1:14" x14ac:dyDescent="0.2">
      <c r="A272" s="19">
        <v>43928</v>
      </c>
      <c r="B272" s="45">
        <v>2.1</v>
      </c>
      <c r="C272" s="59" t="s">
        <v>445</v>
      </c>
      <c r="D272" s="31" t="s">
        <v>400</v>
      </c>
      <c r="E272" s="51">
        <v>127</v>
      </c>
      <c r="F272" s="28">
        <v>855</v>
      </c>
      <c r="G272" s="47">
        <f t="shared" si="932"/>
        <v>851.26999999999759</v>
      </c>
      <c r="H272" s="30">
        <f t="shared" si="933"/>
        <v>3.7300000000024056</v>
      </c>
      <c r="I272" s="17" t="s">
        <v>463</v>
      </c>
      <c r="J272" s="23" t="str">
        <f t="shared" ref="J272" si="1014">TEXT(A272,"dddd")</f>
        <v>Tuesday</v>
      </c>
      <c r="K272" s="17"/>
      <c r="L272" s="23">
        <f t="shared" ref="L272" si="1015">DAY(A272)</f>
        <v>7</v>
      </c>
      <c r="M272" s="23" t="str">
        <f t="shared" ref="M272" si="1016">TEXT(A272,"mmmm")</f>
        <v>April</v>
      </c>
      <c r="N272" s="23">
        <f t="shared" ref="N272" si="1017">YEAR(A272)</f>
        <v>2020</v>
      </c>
    </row>
    <row r="273" spans="1:14" x14ac:dyDescent="0.2">
      <c r="A273" s="19">
        <v>43927</v>
      </c>
      <c r="B273" s="45">
        <v>25</v>
      </c>
      <c r="C273" s="59" t="s">
        <v>952</v>
      </c>
      <c r="D273" s="31" t="s">
        <v>443</v>
      </c>
      <c r="E273" s="52" t="s">
        <v>509</v>
      </c>
      <c r="F273" s="28">
        <v>803</v>
      </c>
      <c r="G273" s="47">
        <f t="shared" si="932"/>
        <v>849.16999999999757</v>
      </c>
      <c r="H273" s="30">
        <f t="shared" si="933"/>
        <v>-46.169999999997572</v>
      </c>
      <c r="I273" s="17" t="s">
        <v>466</v>
      </c>
      <c r="J273" s="23" t="str">
        <f t="shared" ref="J273:J274" si="1018">TEXT(A273,"dddd")</f>
        <v>Monday</v>
      </c>
      <c r="K273" s="17" t="s">
        <v>445</v>
      </c>
      <c r="L273" s="23">
        <f t="shared" ref="L273:L274" si="1019">DAY(A273)</f>
        <v>6</v>
      </c>
      <c r="M273" s="23" t="str">
        <f t="shared" ref="M273:M274" si="1020">TEXT(A273,"mmmm")</f>
        <v>April</v>
      </c>
      <c r="N273" s="23">
        <f t="shared" ref="N273:N274" si="1021">YEAR(A273)</f>
        <v>2020</v>
      </c>
    </row>
    <row r="274" spans="1:14" x14ac:dyDescent="0.2">
      <c r="A274" s="19">
        <v>43927</v>
      </c>
      <c r="B274" s="45">
        <v>8.66</v>
      </c>
      <c r="C274" s="59" t="s">
        <v>445</v>
      </c>
      <c r="D274" s="31" t="s">
        <v>400</v>
      </c>
      <c r="E274" s="50">
        <v>41</v>
      </c>
      <c r="F274" s="28">
        <v>803</v>
      </c>
      <c r="G274" s="47">
        <f t="shared" si="932"/>
        <v>824.16999999999757</v>
      </c>
      <c r="H274" s="30">
        <f t="shared" si="933"/>
        <v>-21.169999999997572</v>
      </c>
      <c r="I274" s="17" t="s">
        <v>463</v>
      </c>
      <c r="J274" s="23" t="str">
        <f t="shared" si="1018"/>
        <v>Monday</v>
      </c>
      <c r="K274" s="17"/>
      <c r="L274" s="23">
        <f t="shared" si="1019"/>
        <v>6</v>
      </c>
      <c r="M274" s="23" t="str">
        <f t="shared" si="1020"/>
        <v>April</v>
      </c>
      <c r="N274" s="23">
        <f t="shared" si="1021"/>
        <v>2020</v>
      </c>
    </row>
    <row r="275" spans="1:14" x14ac:dyDescent="0.2">
      <c r="A275" s="19">
        <v>43926</v>
      </c>
      <c r="B275" s="45">
        <v>0.78</v>
      </c>
      <c r="C275" s="59" t="s">
        <v>445</v>
      </c>
      <c r="D275" s="31" t="s">
        <v>400</v>
      </c>
      <c r="E275" s="50">
        <v>213</v>
      </c>
      <c r="F275" s="28">
        <v>769</v>
      </c>
      <c r="G275" s="47">
        <f t="shared" si="932"/>
        <v>815.5099999999976</v>
      </c>
      <c r="H275" s="30">
        <f t="shared" si="933"/>
        <v>-46.509999999997603</v>
      </c>
      <c r="I275" s="17" t="s">
        <v>463</v>
      </c>
      <c r="J275" s="23" t="str">
        <f t="shared" ref="J275" si="1022">TEXT(A275,"dddd")</f>
        <v>Sunday</v>
      </c>
      <c r="K275" s="17"/>
      <c r="L275" s="23">
        <f t="shared" ref="L275" si="1023">DAY(A275)</f>
        <v>5</v>
      </c>
      <c r="M275" s="23" t="str">
        <f t="shared" ref="M275" si="1024">TEXT(A275,"mmmm")</f>
        <v>April</v>
      </c>
      <c r="N275" s="23">
        <f t="shared" ref="N275" si="1025">YEAR(A275)</f>
        <v>2020</v>
      </c>
    </row>
    <row r="276" spans="1:14" x14ac:dyDescent="0.2">
      <c r="A276" s="19">
        <v>43925</v>
      </c>
      <c r="B276" s="45">
        <v>25</v>
      </c>
      <c r="C276" s="59" t="s">
        <v>952</v>
      </c>
      <c r="D276" s="31" t="s">
        <v>443</v>
      </c>
      <c r="E276" s="52" t="s">
        <v>509</v>
      </c>
      <c r="F276" s="28">
        <v>768</v>
      </c>
      <c r="G276" s="47">
        <f t="shared" si="932"/>
        <v>814.72999999999763</v>
      </c>
      <c r="H276" s="30">
        <f t="shared" si="933"/>
        <v>-46.729999999997631</v>
      </c>
      <c r="I276" s="17" t="s">
        <v>466</v>
      </c>
      <c r="J276" s="23" t="str">
        <f t="shared" ref="J276" si="1026">TEXT(A276,"dddd")</f>
        <v>Saturday</v>
      </c>
      <c r="K276" s="17" t="s">
        <v>445</v>
      </c>
      <c r="L276" s="23">
        <f t="shared" ref="L276" si="1027">DAY(A276)</f>
        <v>4</v>
      </c>
      <c r="M276" s="23" t="str">
        <f t="shared" ref="M276" si="1028">TEXT(A276,"mmmm")</f>
        <v>April</v>
      </c>
      <c r="N276" s="23">
        <f t="shared" ref="N276" si="1029">YEAR(A276)</f>
        <v>2020</v>
      </c>
    </row>
    <row r="277" spans="1:14" x14ac:dyDescent="0.2">
      <c r="A277" s="19">
        <v>43925</v>
      </c>
      <c r="B277" s="45">
        <v>37.11</v>
      </c>
      <c r="C277" s="59" t="s">
        <v>445</v>
      </c>
      <c r="D277" s="31" t="s">
        <v>400</v>
      </c>
      <c r="E277" s="50">
        <v>103</v>
      </c>
      <c r="F277" s="28">
        <v>768</v>
      </c>
      <c r="G277" s="47">
        <f t="shared" si="932"/>
        <v>789.72999999999763</v>
      </c>
      <c r="H277" s="30">
        <f t="shared" si="933"/>
        <v>-21.729999999997631</v>
      </c>
      <c r="I277" s="17" t="s">
        <v>463</v>
      </c>
      <c r="J277" s="23" t="str">
        <f t="shared" ref="J277" si="1030">TEXT(A277,"dddd")</f>
        <v>Saturday</v>
      </c>
      <c r="K277" s="17"/>
      <c r="L277" s="23">
        <f t="shared" ref="L277" si="1031">DAY(A277)</f>
        <v>4</v>
      </c>
      <c r="M277" s="23" t="str">
        <f t="shared" ref="M277" si="1032">TEXT(A277,"mmmm")</f>
        <v>April</v>
      </c>
      <c r="N277" s="23">
        <f t="shared" ref="N277" si="1033">YEAR(A277)</f>
        <v>2020</v>
      </c>
    </row>
    <row r="278" spans="1:14" x14ac:dyDescent="0.2">
      <c r="A278" s="19">
        <v>43924</v>
      </c>
      <c r="B278" s="45">
        <v>-225</v>
      </c>
      <c r="C278" s="59" t="s">
        <v>445</v>
      </c>
      <c r="D278" s="31" t="s">
        <v>400</v>
      </c>
      <c r="E278" s="50">
        <v>97</v>
      </c>
      <c r="F278" s="28">
        <v>706</v>
      </c>
      <c r="G278" s="47">
        <f t="shared" si="932"/>
        <v>752.61999999999762</v>
      </c>
      <c r="H278" s="30">
        <f t="shared" si="933"/>
        <v>-46.619999999997617</v>
      </c>
      <c r="I278" s="17" t="s">
        <v>463</v>
      </c>
      <c r="J278" s="23" t="str">
        <f t="shared" ref="J278" si="1034">TEXT(A278,"dddd")</f>
        <v>Friday</v>
      </c>
      <c r="K278" s="17"/>
      <c r="L278" s="23">
        <f t="shared" ref="L278" si="1035">DAY(A278)</f>
        <v>3</v>
      </c>
      <c r="M278" s="23" t="str">
        <f t="shared" ref="M278" si="1036">TEXT(A278,"mmmm")</f>
        <v>April</v>
      </c>
      <c r="N278" s="23">
        <f t="shared" ref="N278" si="1037">YEAR(A278)</f>
        <v>2020</v>
      </c>
    </row>
    <row r="279" spans="1:14" x14ac:dyDescent="0.2">
      <c r="A279" s="19">
        <v>43923</v>
      </c>
      <c r="B279" s="45">
        <v>345.91</v>
      </c>
      <c r="C279" s="59" t="s">
        <v>445</v>
      </c>
      <c r="D279" s="31" t="s">
        <v>400</v>
      </c>
      <c r="E279" s="50">
        <v>67</v>
      </c>
      <c r="F279" s="28">
        <v>931</v>
      </c>
      <c r="G279" s="47">
        <f t="shared" si="932"/>
        <v>977.61999999999762</v>
      </c>
      <c r="H279" s="30">
        <f t="shared" si="933"/>
        <v>-46.619999999997617</v>
      </c>
      <c r="I279" s="17" t="s">
        <v>464</v>
      </c>
      <c r="J279" s="23" t="str">
        <f t="shared" ref="J279" si="1038">TEXT(A279,"dddd")</f>
        <v>Thursday</v>
      </c>
      <c r="K279" s="17"/>
      <c r="L279" s="23">
        <f t="shared" ref="L279" si="1039">DAY(A279)</f>
        <v>2</v>
      </c>
      <c r="M279" s="23" t="str">
        <f t="shared" ref="M279" si="1040">TEXT(A279,"mmmm")</f>
        <v>April</v>
      </c>
      <c r="N279" s="23">
        <f t="shared" ref="N279" si="1041">YEAR(A279)</f>
        <v>2020</v>
      </c>
    </row>
    <row r="280" spans="1:14" x14ac:dyDescent="0.2">
      <c r="A280" s="19">
        <v>43922</v>
      </c>
      <c r="B280" s="45">
        <v>-75</v>
      </c>
      <c r="C280" s="59" t="s">
        <v>445</v>
      </c>
      <c r="D280" s="31" t="s">
        <v>400</v>
      </c>
      <c r="E280" s="50">
        <v>49</v>
      </c>
      <c r="F280" s="28">
        <v>585</v>
      </c>
      <c r="G280" s="47">
        <f t="shared" si="932"/>
        <v>631.70999999999754</v>
      </c>
      <c r="H280" s="30">
        <f t="shared" si="933"/>
        <v>-46.709999999997535</v>
      </c>
      <c r="I280" s="17" t="s">
        <v>463</v>
      </c>
      <c r="J280" s="23" t="str">
        <f t="shared" ref="J280" si="1042">TEXT(A280,"dddd")</f>
        <v>Wednesday</v>
      </c>
      <c r="K280" s="17"/>
      <c r="L280" s="23">
        <f t="shared" ref="L280" si="1043">DAY(A280)</f>
        <v>1</v>
      </c>
      <c r="M280" s="23" t="str">
        <f t="shared" ref="M280" si="1044">TEXT(A280,"mmmm")</f>
        <v>April</v>
      </c>
      <c r="N280" s="23">
        <f t="shared" ref="N280" si="1045">YEAR(A280)</f>
        <v>2020</v>
      </c>
    </row>
    <row r="281" spans="1:14" x14ac:dyDescent="0.2">
      <c r="A281" s="19">
        <v>43922</v>
      </c>
      <c r="B281" s="45">
        <v>-145.54</v>
      </c>
      <c r="C281" s="59" t="s">
        <v>445</v>
      </c>
      <c r="D281" s="31" t="s">
        <v>400</v>
      </c>
      <c r="E281" s="50">
        <v>62</v>
      </c>
      <c r="F281" s="28">
        <v>585</v>
      </c>
      <c r="G281" s="47">
        <f t="shared" si="932"/>
        <v>706.70999999999754</v>
      </c>
      <c r="H281" s="30">
        <f t="shared" si="933"/>
        <v>-121.70999999999754</v>
      </c>
      <c r="I281" s="17" t="s">
        <v>463</v>
      </c>
      <c r="J281" s="23" t="str">
        <f t="shared" ref="J281" si="1046">TEXT(A281,"dddd")</f>
        <v>Wednesday</v>
      </c>
      <c r="K281" s="17"/>
      <c r="L281" s="23">
        <f t="shared" ref="L281" si="1047">DAY(A281)</f>
        <v>1</v>
      </c>
      <c r="M281" s="23" t="str">
        <f t="shared" ref="M281" si="1048">TEXT(A281,"mmmm")</f>
        <v>April</v>
      </c>
      <c r="N281" s="23">
        <f t="shared" ref="N281" si="1049">YEAR(A281)</f>
        <v>2020</v>
      </c>
    </row>
    <row r="282" spans="1:14" x14ac:dyDescent="0.2">
      <c r="A282" s="19">
        <v>43921</v>
      </c>
      <c r="B282" s="45">
        <v>5.94</v>
      </c>
      <c r="C282" s="59" t="s">
        <v>445</v>
      </c>
      <c r="D282" s="31" t="s">
        <v>400</v>
      </c>
      <c r="E282" s="51">
        <v>78</v>
      </c>
      <c r="F282" s="28">
        <v>806</v>
      </c>
      <c r="G282" s="47">
        <f t="shared" si="932"/>
        <v>852.2499999999975</v>
      </c>
      <c r="H282" s="30">
        <f t="shared" si="933"/>
        <v>-46.249999999997499</v>
      </c>
      <c r="I282" s="17" t="s">
        <v>463</v>
      </c>
      <c r="J282" s="23" t="str">
        <f t="shared" ref="J282" si="1050">TEXT(A282,"dddd")</f>
        <v>Tuesday</v>
      </c>
      <c r="K282" s="17"/>
      <c r="L282" s="23">
        <f t="shared" ref="L282" si="1051">DAY(A282)</f>
        <v>31</v>
      </c>
      <c r="M282" s="23" t="str">
        <f t="shared" ref="M282" si="1052">TEXT(A282,"mmmm")</f>
        <v>March</v>
      </c>
      <c r="N282" s="23">
        <f t="shared" ref="N282" si="1053">YEAR(A282)</f>
        <v>2020</v>
      </c>
    </row>
    <row r="283" spans="1:14" x14ac:dyDescent="0.2">
      <c r="A283" s="19">
        <v>43920</v>
      </c>
      <c r="B283" s="45">
        <v>25</v>
      </c>
      <c r="C283" s="59" t="s">
        <v>952</v>
      </c>
      <c r="D283" s="31" t="s">
        <v>443</v>
      </c>
      <c r="E283" s="52" t="s">
        <v>509</v>
      </c>
      <c r="F283" s="28">
        <v>800</v>
      </c>
      <c r="G283" s="47">
        <f t="shared" si="932"/>
        <v>846.30999999999744</v>
      </c>
      <c r="H283" s="30">
        <f t="shared" si="933"/>
        <v>-46.309999999997444</v>
      </c>
      <c r="I283" s="17" t="s">
        <v>466</v>
      </c>
      <c r="J283" s="23" t="str">
        <f t="shared" ref="J283" si="1054">TEXT(A283,"dddd")</f>
        <v>Monday</v>
      </c>
      <c r="K283" s="17" t="s">
        <v>445</v>
      </c>
      <c r="L283" s="23">
        <f t="shared" ref="L283" si="1055">DAY(A283)</f>
        <v>30</v>
      </c>
      <c r="M283" s="23" t="str">
        <f t="shared" ref="M283" si="1056">TEXT(A283,"mmmm")</f>
        <v>March</v>
      </c>
      <c r="N283" s="23">
        <f t="shared" ref="N283" si="1057">YEAR(A283)</f>
        <v>2020</v>
      </c>
    </row>
    <row r="284" spans="1:14" x14ac:dyDescent="0.2">
      <c r="A284" s="19">
        <v>43920</v>
      </c>
      <c r="B284" s="45">
        <v>53.76</v>
      </c>
      <c r="C284" s="59" t="s">
        <v>445</v>
      </c>
      <c r="D284" s="31" t="s">
        <v>400</v>
      </c>
      <c r="E284" s="50">
        <v>72</v>
      </c>
      <c r="F284" s="28">
        <v>800</v>
      </c>
      <c r="G284" s="47">
        <f t="shared" si="932"/>
        <v>821.30999999999744</v>
      </c>
      <c r="H284" s="30">
        <f t="shared" si="933"/>
        <v>-21.309999999997444</v>
      </c>
      <c r="I284" s="17" t="s">
        <v>463</v>
      </c>
      <c r="J284" s="23" t="str">
        <f t="shared" ref="J284" si="1058">TEXT(A284,"dddd")</f>
        <v>Monday</v>
      </c>
      <c r="K284" s="17"/>
      <c r="L284" s="23">
        <f t="shared" ref="L284" si="1059">DAY(A284)</f>
        <v>30</v>
      </c>
      <c r="M284" s="23" t="str">
        <f t="shared" ref="M284" si="1060">TEXT(A284,"mmmm")</f>
        <v>March</v>
      </c>
      <c r="N284" s="23">
        <f t="shared" ref="N284" si="1061">YEAR(A284)</f>
        <v>2020</v>
      </c>
    </row>
    <row r="285" spans="1:14" x14ac:dyDescent="0.2">
      <c r="A285" s="19">
        <v>43919</v>
      </c>
      <c r="B285" s="45">
        <v>-225</v>
      </c>
      <c r="C285" s="59" t="s">
        <v>445</v>
      </c>
      <c r="D285" s="31" t="s">
        <v>400</v>
      </c>
      <c r="E285" s="50">
        <v>97</v>
      </c>
      <c r="F285" s="28">
        <v>721</v>
      </c>
      <c r="G285" s="47">
        <f t="shared" si="932"/>
        <v>767.54999999999745</v>
      </c>
      <c r="H285" s="30">
        <f t="shared" si="933"/>
        <v>-46.549999999997453</v>
      </c>
      <c r="I285" s="17" t="s">
        <v>463</v>
      </c>
      <c r="J285" s="23" t="str">
        <f t="shared" ref="J285" si="1062">TEXT(A285,"dddd")</f>
        <v>Sunday</v>
      </c>
      <c r="K285" s="17"/>
      <c r="L285" s="23">
        <f t="shared" ref="L285" si="1063">DAY(A285)</f>
        <v>29</v>
      </c>
      <c r="M285" s="23" t="str">
        <f t="shared" ref="M285" si="1064">TEXT(A285,"mmmm")</f>
        <v>March</v>
      </c>
      <c r="N285" s="23">
        <f t="shared" ref="N285" si="1065">YEAR(A285)</f>
        <v>2020</v>
      </c>
    </row>
    <row r="286" spans="1:14" x14ac:dyDescent="0.2">
      <c r="A286" s="19">
        <v>43918</v>
      </c>
      <c r="B286" s="45">
        <v>383.16</v>
      </c>
      <c r="C286" s="59" t="s">
        <v>445</v>
      </c>
      <c r="D286" s="31" t="s">
        <v>443</v>
      </c>
      <c r="E286" s="50">
        <v>186</v>
      </c>
      <c r="F286" s="28">
        <v>946</v>
      </c>
      <c r="G286" s="47">
        <f t="shared" si="932"/>
        <v>992.54999999999745</v>
      </c>
      <c r="H286" s="30">
        <f t="shared" si="933"/>
        <v>-46.549999999997453</v>
      </c>
      <c r="I286" s="17" t="s">
        <v>463</v>
      </c>
      <c r="J286" s="23" t="str">
        <f t="shared" ref="J286" si="1066">TEXT(A286,"dddd")</f>
        <v>Saturday</v>
      </c>
      <c r="K286" s="17"/>
      <c r="L286" s="23">
        <f t="shared" ref="L286" si="1067">DAY(A286)</f>
        <v>28</v>
      </c>
      <c r="M286" s="23" t="str">
        <f t="shared" ref="M286" si="1068">TEXT(A286,"mmmm")</f>
        <v>March</v>
      </c>
      <c r="N286" s="23">
        <f t="shared" ref="N286" si="1069">YEAR(A286)</f>
        <v>2020</v>
      </c>
    </row>
    <row r="287" spans="1:14" x14ac:dyDescent="0.2">
      <c r="A287" s="19">
        <v>43918</v>
      </c>
      <c r="B287" s="56">
        <v>500</v>
      </c>
      <c r="C287" s="60" t="s">
        <v>472</v>
      </c>
      <c r="D287" s="27" t="s">
        <v>400</v>
      </c>
      <c r="E287" s="52" t="s">
        <v>509</v>
      </c>
      <c r="F287" s="28">
        <v>563</v>
      </c>
      <c r="G287" s="47">
        <f t="shared" si="932"/>
        <v>609.38999999999749</v>
      </c>
      <c r="H287" s="30">
        <f t="shared" si="933"/>
        <v>-46.389999999997485</v>
      </c>
      <c r="I287" s="17" t="s">
        <v>466</v>
      </c>
      <c r="J287" s="23" t="str">
        <f t="shared" ref="J287" si="1070">TEXT(A287,"dddd")</f>
        <v>Saturday</v>
      </c>
      <c r="K287" s="25" t="s">
        <v>472</v>
      </c>
      <c r="L287" s="23">
        <f t="shared" ref="L287" si="1071">DAY(A287)</f>
        <v>28</v>
      </c>
      <c r="M287" s="23" t="str">
        <f t="shared" ref="M287" si="1072">TEXT(A287,"mmmm")</f>
        <v>March</v>
      </c>
      <c r="N287" s="23">
        <f t="shared" ref="N287" si="1073">YEAR(A287)</f>
        <v>2020</v>
      </c>
    </row>
    <row r="288" spans="1:14" x14ac:dyDescent="0.2">
      <c r="A288" s="19">
        <v>43917</v>
      </c>
      <c r="B288" s="45">
        <v>-150</v>
      </c>
      <c r="C288" s="59" t="s">
        <v>445</v>
      </c>
      <c r="D288" s="31" t="s">
        <v>400</v>
      </c>
      <c r="E288" s="50">
        <v>49</v>
      </c>
      <c r="F288" s="28">
        <v>63</v>
      </c>
      <c r="G288" s="47">
        <f t="shared" si="932"/>
        <v>109.38999999999749</v>
      </c>
      <c r="H288" s="30">
        <f t="shared" si="933"/>
        <v>-46.389999999997485</v>
      </c>
      <c r="I288" s="17" t="s">
        <v>463</v>
      </c>
      <c r="J288" s="23" t="str">
        <f t="shared" ref="J288" si="1074">TEXT(A288,"dddd")</f>
        <v>Friday</v>
      </c>
      <c r="K288" s="17"/>
      <c r="L288" s="23">
        <f t="shared" ref="L288" si="1075">DAY(A288)</f>
        <v>27</v>
      </c>
      <c r="M288" s="23" t="str">
        <f t="shared" ref="M288" si="1076">TEXT(A288,"mmmm")</f>
        <v>March</v>
      </c>
      <c r="N288" s="23">
        <f t="shared" ref="N288" si="1077">YEAR(A288)</f>
        <v>2020</v>
      </c>
    </row>
    <row r="289" spans="1:14" x14ac:dyDescent="0.2">
      <c r="A289" s="19">
        <v>43916</v>
      </c>
      <c r="B289" s="45">
        <v>12.15</v>
      </c>
      <c r="C289" s="59" t="s">
        <v>445</v>
      </c>
      <c r="D289" s="31" t="s">
        <v>400</v>
      </c>
      <c r="E289" s="50">
        <v>133</v>
      </c>
      <c r="F289" s="28">
        <v>213</v>
      </c>
      <c r="G289" s="47">
        <f t="shared" si="932"/>
        <v>259.38999999999749</v>
      </c>
      <c r="H289" s="30">
        <f t="shared" si="933"/>
        <v>-46.389999999997485</v>
      </c>
      <c r="I289" s="17" t="s">
        <v>463</v>
      </c>
      <c r="J289" s="23" t="str">
        <f t="shared" ref="J289" si="1078">TEXT(A289,"dddd")</f>
        <v>Thursday</v>
      </c>
      <c r="K289" s="17"/>
      <c r="L289" s="23">
        <f t="shared" ref="L289" si="1079">DAY(A289)</f>
        <v>26</v>
      </c>
      <c r="M289" s="23" t="str">
        <f t="shared" ref="M289" si="1080">TEXT(A289,"mmmm")</f>
        <v>March</v>
      </c>
      <c r="N289" s="23">
        <f t="shared" ref="N289" si="1081">YEAR(A289)</f>
        <v>2020</v>
      </c>
    </row>
    <row r="290" spans="1:14" x14ac:dyDescent="0.2">
      <c r="A290" s="19">
        <v>43915</v>
      </c>
      <c r="B290" s="45">
        <v>-150</v>
      </c>
      <c r="C290" s="59" t="s">
        <v>445</v>
      </c>
      <c r="D290" s="31" t="s">
        <v>450</v>
      </c>
      <c r="E290" s="50">
        <v>42</v>
      </c>
      <c r="F290" s="28">
        <v>201</v>
      </c>
      <c r="G290" s="47">
        <f t="shared" si="932"/>
        <v>247.23999999999751</v>
      </c>
      <c r="H290" s="30">
        <f t="shared" si="933"/>
        <v>-46.239999999997508</v>
      </c>
      <c r="I290" s="17" t="s">
        <v>463</v>
      </c>
      <c r="J290" s="23" t="str">
        <f t="shared" ref="J290" si="1082">TEXT(A290,"dddd")</f>
        <v>Wednesday</v>
      </c>
      <c r="K290" s="17"/>
      <c r="L290" s="23">
        <f t="shared" ref="L290" si="1083">DAY(A290)</f>
        <v>25</v>
      </c>
      <c r="M290" s="23" t="str">
        <f t="shared" ref="M290" si="1084">TEXT(A290,"mmmm")</f>
        <v>March</v>
      </c>
      <c r="N290" s="23">
        <f t="shared" ref="N290" si="1085">YEAR(A290)</f>
        <v>2020</v>
      </c>
    </row>
    <row r="291" spans="1:14" x14ac:dyDescent="0.2">
      <c r="A291" s="19">
        <v>43915</v>
      </c>
      <c r="B291" s="45">
        <v>-100</v>
      </c>
      <c r="C291" s="59" t="s">
        <v>954</v>
      </c>
      <c r="D291" s="31" t="s">
        <v>443</v>
      </c>
      <c r="E291" s="50">
        <v>37</v>
      </c>
      <c r="F291" s="28">
        <v>201</v>
      </c>
      <c r="G291" s="47">
        <f t="shared" si="932"/>
        <v>397.23999999999751</v>
      </c>
      <c r="H291" s="30">
        <f t="shared" si="933"/>
        <v>-196.23999999999751</v>
      </c>
      <c r="I291" s="17" t="s">
        <v>464</v>
      </c>
      <c r="J291" s="23" t="str">
        <f t="shared" ref="J291" si="1086">TEXT(A291,"dddd")</f>
        <v>Wednesday</v>
      </c>
      <c r="K291" s="17"/>
      <c r="L291" s="23">
        <f t="shared" ref="L291" si="1087">DAY(A291)</f>
        <v>25</v>
      </c>
      <c r="M291" s="23" t="str">
        <f t="shared" ref="M291" si="1088">TEXT(A291,"mmmm")</f>
        <v>March</v>
      </c>
      <c r="N291" s="23">
        <f t="shared" ref="N291" si="1089">YEAR(A291)</f>
        <v>2020</v>
      </c>
    </row>
    <row r="292" spans="1:14" x14ac:dyDescent="0.2">
      <c r="A292" s="19">
        <v>43915</v>
      </c>
      <c r="B292" s="45">
        <v>-34.840000000000003</v>
      </c>
      <c r="C292" s="59" t="s">
        <v>488</v>
      </c>
      <c r="D292" s="31" t="s">
        <v>400</v>
      </c>
      <c r="E292" s="51">
        <v>6</v>
      </c>
      <c r="F292" s="28">
        <v>201</v>
      </c>
      <c r="G292" s="47">
        <f t="shared" si="932"/>
        <v>497.23999999999751</v>
      </c>
      <c r="H292" s="30">
        <f t="shared" si="933"/>
        <v>-296.23999999999751</v>
      </c>
      <c r="I292" s="17" t="s">
        <v>474</v>
      </c>
      <c r="J292" s="23" t="str">
        <f t="shared" ref="J292" si="1090">TEXT(A292,"dddd")</f>
        <v>Wednesday</v>
      </c>
      <c r="K292" s="17"/>
      <c r="L292" s="23">
        <f t="shared" ref="L292" si="1091">DAY(A292)</f>
        <v>25</v>
      </c>
      <c r="M292" s="23" t="str">
        <f t="shared" ref="M292" si="1092">TEXT(A292,"mmmm")</f>
        <v>March</v>
      </c>
      <c r="N292" s="23">
        <f t="shared" ref="N292" si="1093">YEAR(A292)</f>
        <v>2020</v>
      </c>
    </row>
    <row r="293" spans="1:14" x14ac:dyDescent="0.2">
      <c r="A293" s="19">
        <v>43913</v>
      </c>
      <c r="B293" s="45">
        <v>25</v>
      </c>
      <c r="C293" s="59" t="s">
        <v>952</v>
      </c>
      <c r="D293" s="31" t="s">
        <v>450</v>
      </c>
      <c r="E293" s="52" t="s">
        <v>509</v>
      </c>
      <c r="F293" s="28">
        <v>486</v>
      </c>
      <c r="G293" s="47">
        <f t="shared" si="932"/>
        <v>532.07999999999754</v>
      </c>
      <c r="H293" s="30">
        <f t="shared" si="933"/>
        <v>-46.07999999999754</v>
      </c>
      <c r="I293" s="17" t="s">
        <v>466</v>
      </c>
      <c r="J293" s="23" t="str">
        <f t="shared" ref="J293" si="1094">TEXT(A293,"dddd")</f>
        <v>Monday</v>
      </c>
      <c r="K293" s="17" t="s">
        <v>445</v>
      </c>
      <c r="L293" s="23">
        <f t="shared" ref="L293" si="1095">DAY(A293)</f>
        <v>23</v>
      </c>
      <c r="M293" s="23" t="str">
        <f t="shared" ref="M293" si="1096">TEXT(A293,"mmmm")</f>
        <v>March</v>
      </c>
      <c r="N293" s="23">
        <f t="shared" ref="N293" si="1097">YEAR(A293)</f>
        <v>2020</v>
      </c>
    </row>
    <row r="294" spans="1:14" x14ac:dyDescent="0.2">
      <c r="A294" s="19">
        <v>43913</v>
      </c>
      <c r="B294" s="45">
        <v>-132.33000000000001</v>
      </c>
      <c r="C294" s="59" t="s">
        <v>445</v>
      </c>
      <c r="D294" s="31" t="s">
        <v>443</v>
      </c>
      <c r="E294" s="50">
        <v>178</v>
      </c>
      <c r="F294" s="28">
        <v>486</v>
      </c>
      <c r="G294" s="47">
        <f t="shared" si="932"/>
        <v>507.07999999999754</v>
      </c>
      <c r="H294" s="30">
        <f t="shared" si="933"/>
        <v>-21.07999999999754</v>
      </c>
      <c r="I294" s="17" t="s">
        <v>463</v>
      </c>
      <c r="J294" s="23" t="str">
        <f t="shared" ref="J294" si="1098">TEXT(A294,"dddd")</f>
        <v>Monday</v>
      </c>
      <c r="K294" s="17"/>
      <c r="L294" s="23">
        <f t="shared" ref="L294" si="1099">DAY(A294)</f>
        <v>23</v>
      </c>
      <c r="M294" s="23" t="str">
        <f t="shared" ref="M294" si="1100">TEXT(A294,"mmmm")</f>
        <v>March</v>
      </c>
      <c r="N294" s="23">
        <f t="shared" ref="N294" si="1101">YEAR(A294)</f>
        <v>2020</v>
      </c>
    </row>
    <row r="295" spans="1:14" x14ac:dyDescent="0.2">
      <c r="A295" s="19">
        <v>43913</v>
      </c>
      <c r="B295" s="45">
        <v>29.02</v>
      </c>
      <c r="C295" s="59" t="s">
        <v>954</v>
      </c>
      <c r="D295" s="31" t="s">
        <v>400</v>
      </c>
      <c r="E295" s="50">
        <v>64</v>
      </c>
      <c r="F295" s="28">
        <v>486</v>
      </c>
      <c r="G295" s="47">
        <f t="shared" si="932"/>
        <v>639.40999999999758</v>
      </c>
      <c r="H295" s="30">
        <f t="shared" si="933"/>
        <v>-153.40999999999758</v>
      </c>
      <c r="I295" s="17" t="s">
        <v>464</v>
      </c>
      <c r="J295" s="23" t="str">
        <f t="shared" ref="J295" si="1102">TEXT(A295,"dddd")</f>
        <v>Monday</v>
      </c>
      <c r="K295" s="17"/>
      <c r="L295" s="23">
        <f t="shared" ref="L295" si="1103">DAY(A295)</f>
        <v>23</v>
      </c>
      <c r="M295" s="23" t="str">
        <f t="shared" ref="M295" si="1104">TEXT(A295,"mmmm")</f>
        <v>March</v>
      </c>
      <c r="N295" s="23">
        <f t="shared" ref="N295" si="1105">YEAR(A295)</f>
        <v>2020</v>
      </c>
    </row>
    <row r="296" spans="1:14" x14ac:dyDescent="0.2">
      <c r="A296" s="19">
        <v>43912</v>
      </c>
      <c r="B296" s="45">
        <v>-150</v>
      </c>
      <c r="C296" s="59" t="s">
        <v>445</v>
      </c>
      <c r="D296" s="31" t="s">
        <v>400</v>
      </c>
      <c r="E296" s="50">
        <v>79</v>
      </c>
      <c r="F296" s="28">
        <v>564</v>
      </c>
      <c r="G296" s="47">
        <f t="shared" si="932"/>
        <v>610.3899999999976</v>
      </c>
      <c r="H296" s="30">
        <f t="shared" si="933"/>
        <v>-46.389999999997599</v>
      </c>
      <c r="I296" s="17" t="s">
        <v>463</v>
      </c>
      <c r="J296" s="23" t="str">
        <f t="shared" ref="J296" si="1106">TEXT(A296,"dddd")</f>
        <v>Sunday</v>
      </c>
      <c r="K296" s="17"/>
      <c r="L296" s="23">
        <f t="shared" ref="L296" si="1107">DAY(A296)</f>
        <v>22</v>
      </c>
      <c r="M296" s="23" t="str">
        <f t="shared" ref="M296" si="1108">TEXT(A296,"mmmm")</f>
        <v>March</v>
      </c>
      <c r="N296" s="23">
        <f t="shared" ref="N296" si="1109">YEAR(A296)</f>
        <v>2020</v>
      </c>
    </row>
    <row r="297" spans="1:14" x14ac:dyDescent="0.2">
      <c r="A297" s="19">
        <v>43911</v>
      </c>
      <c r="B297" s="45">
        <v>-225</v>
      </c>
      <c r="C297" s="59" t="s">
        <v>445</v>
      </c>
      <c r="D297" s="31" t="s">
        <v>400</v>
      </c>
      <c r="E297" s="50">
        <v>272</v>
      </c>
      <c r="F297" s="28">
        <v>714</v>
      </c>
      <c r="G297" s="47">
        <f t="shared" si="932"/>
        <v>760.3899999999976</v>
      </c>
      <c r="H297" s="30">
        <f t="shared" si="933"/>
        <v>-46.389999999997599</v>
      </c>
      <c r="I297" s="17" t="s">
        <v>463</v>
      </c>
      <c r="J297" s="23" t="str">
        <f t="shared" ref="J297" si="1110">TEXT(A297,"dddd")</f>
        <v>Saturday</v>
      </c>
      <c r="K297" s="17"/>
      <c r="L297" s="23">
        <f t="shared" ref="L297" si="1111">DAY(A297)</f>
        <v>21</v>
      </c>
      <c r="M297" s="23" t="str">
        <f t="shared" ref="M297" si="1112">TEXT(A297,"mmmm")</f>
        <v>March</v>
      </c>
      <c r="N297" s="23">
        <f t="shared" ref="N297" si="1113">YEAR(A297)</f>
        <v>2020</v>
      </c>
    </row>
    <row r="298" spans="1:14" x14ac:dyDescent="0.2">
      <c r="A298" s="19">
        <v>43910</v>
      </c>
      <c r="B298" s="45">
        <v>67.17</v>
      </c>
      <c r="C298" s="59" t="s">
        <v>954</v>
      </c>
      <c r="D298" s="31" t="s">
        <v>400</v>
      </c>
      <c r="E298" s="50">
        <v>69</v>
      </c>
      <c r="F298" s="28">
        <v>939</v>
      </c>
      <c r="G298" s="47">
        <f t="shared" si="932"/>
        <v>985.3899999999976</v>
      </c>
      <c r="H298" s="30">
        <f t="shared" si="933"/>
        <v>-46.389999999997599</v>
      </c>
      <c r="I298" s="17" t="s">
        <v>464</v>
      </c>
      <c r="J298" s="23" t="str">
        <f t="shared" ref="J298" si="1114">TEXT(A298,"dddd")</f>
        <v>Friday</v>
      </c>
      <c r="K298" s="17"/>
      <c r="L298" s="23">
        <f t="shared" ref="L298" si="1115">DAY(A298)</f>
        <v>20</v>
      </c>
      <c r="M298" s="23" t="str">
        <f t="shared" ref="M298" si="1116">TEXT(A298,"mmmm")</f>
        <v>March</v>
      </c>
      <c r="N298" s="23">
        <f t="shared" ref="N298" si="1117">YEAR(A298)</f>
        <v>2020</v>
      </c>
    </row>
    <row r="299" spans="1:14" x14ac:dyDescent="0.2">
      <c r="A299" s="19">
        <v>43908</v>
      </c>
      <c r="B299" s="45">
        <v>33.46</v>
      </c>
      <c r="C299" s="59" t="s">
        <v>445</v>
      </c>
      <c r="D299" s="31" t="s">
        <v>443</v>
      </c>
      <c r="E299" s="50">
        <v>54</v>
      </c>
      <c r="F299" s="28">
        <v>872</v>
      </c>
      <c r="G299" s="47">
        <f t="shared" si="932"/>
        <v>918.21999999999764</v>
      </c>
      <c r="H299" s="30">
        <f t="shared" si="933"/>
        <v>-46.21999999999764</v>
      </c>
      <c r="I299" s="17" t="s">
        <v>463</v>
      </c>
      <c r="J299" s="23" t="str">
        <f t="shared" ref="J299" si="1118">TEXT(A299,"dddd")</f>
        <v>Wednesday</v>
      </c>
      <c r="K299" s="17"/>
      <c r="L299" s="23">
        <f t="shared" ref="L299" si="1119">DAY(A299)</f>
        <v>18</v>
      </c>
      <c r="M299" s="23" t="str">
        <f t="shared" ref="M299" si="1120">TEXT(A299,"mmmm")</f>
        <v>March</v>
      </c>
      <c r="N299" s="23">
        <f t="shared" ref="N299" si="1121">YEAR(A299)</f>
        <v>2020</v>
      </c>
    </row>
    <row r="300" spans="1:14" x14ac:dyDescent="0.2">
      <c r="A300" s="19">
        <v>43908</v>
      </c>
      <c r="B300" s="45">
        <v>42.65</v>
      </c>
      <c r="C300" s="59" t="s">
        <v>954</v>
      </c>
      <c r="D300" s="31" t="s">
        <v>400</v>
      </c>
      <c r="E300" s="50">
        <v>41</v>
      </c>
      <c r="F300" s="28">
        <v>872</v>
      </c>
      <c r="G300" s="47">
        <f t="shared" si="932"/>
        <v>884.7599999999976</v>
      </c>
      <c r="H300" s="30">
        <f t="shared" si="933"/>
        <v>-12.759999999997603</v>
      </c>
      <c r="I300" s="17" t="s">
        <v>464</v>
      </c>
      <c r="J300" s="23" t="str">
        <f t="shared" ref="J300" si="1122">TEXT(A300,"dddd")</f>
        <v>Wednesday</v>
      </c>
      <c r="K300" s="17"/>
      <c r="L300" s="23">
        <f t="shared" ref="L300" si="1123">DAY(A300)</f>
        <v>18</v>
      </c>
      <c r="M300" s="23" t="str">
        <f t="shared" ref="M300" si="1124">TEXT(A300,"mmmm")</f>
        <v>March</v>
      </c>
      <c r="N300" s="23">
        <f t="shared" ref="N300" si="1125">YEAR(A300)</f>
        <v>2020</v>
      </c>
    </row>
    <row r="301" spans="1:14" x14ac:dyDescent="0.2">
      <c r="A301" s="19">
        <v>43907</v>
      </c>
      <c r="B301" s="45">
        <v>-50</v>
      </c>
      <c r="C301" s="59" t="s">
        <v>489</v>
      </c>
      <c r="D301" s="31" t="s">
        <v>400</v>
      </c>
      <c r="E301" s="51">
        <v>25</v>
      </c>
      <c r="F301" s="28">
        <v>796</v>
      </c>
      <c r="G301" s="47">
        <f t="shared" si="932"/>
        <v>842.10999999999763</v>
      </c>
      <c r="H301" s="30">
        <f t="shared" si="933"/>
        <v>-46.109999999997626</v>
      </c>
      <c r="I301" s="17" t="s">
        <v>474</v>
      </c>
      <c r="J301" s="23" t="str">
        <f t="shared" ref="J301" si="1126">TEXT(A301,"dddd")</f>
        <v>Tuesday</v>
      </c>
      <c r="K301" s="17"/>
      <c r="L301" s="23">
        <f t="shared" ref="L301" si="1127">DAY(A301)</f>
        <v>17</v>
      </c>
      <c r="M301" s="23" t="str">
        <f t="shared" ref="M301" si="1128">TEXT(A301,"mmmm")</f>
        <v>March</v>
      </c>
      <c r="N301" s="23">
        <f t="shared" ref="N301" si="1129">YEAR(A301)</f>
        <v>2020</v>
      </c>
    </row>
    <row r="302" spans="1:14" x14ac:dyDescent="0.2">
      <c r="A302" s="19">
        <v>43906</v>
      </c>
      <c r="B302" s="45">
        <v>0.5</v>
      </c>
      <c r="C302" s="59" t="s">
        <v>954</v>
      </c>
      <c r="D302" s="31" t="s">
        <v>400</v>
      </c>
      <c r="E302" s="50">
        <v>17</v>
      </c>
      <c r="F302" s="28"/>
      <c r="G302" s="47">
        <f t="shared" si="932"/>
        <v>892.10999999999763</v>
      </c>
      <c r="H302" s="30">
        <f t="shared" si="933"/>
        <v>-892.10999999999763</v>
      </c>
      <c r="I302" s="17" t="s">
        <v>464</v>
      </c>
      <c r="J302" s="23" t="str">
        <f t="shared" ref="J302" si="1130">TEXT(A302,"dddd")</f>
        <v>Monday</v>
      </c>
      <c r="K302" s="17"/>
      <c r="L302" s="23">
        <f t="shared" ref="L302" si="1131">DAY(A302)</f>
        <v>16</v>
      </c>
      <c r="M302" s="23" t="str">
        <f t="shared" ref="M302" si="1132">TEXT(A302,"mmmm")</f>
        <v>March</v>
      </c>
      <c r="N302" s="23">
        <f t="shared" ref="N302" si="1133">YEAR(A302)</f>
        <v>2020</v>
      </c>
    </row>
    <row r="303" spans="1:14" x14ac:dyDescent="0.2">
      <c r="A303" s="19">
        <v>43905</v>
      </c>
      <c r="B303" s="45">
        <v>-45.9</v>
      </c>
      <c r="C303" s="59" t="s">
        <v>445</v>
      </c>
      <c r="D303" s="31" t="s">
        <v>400</v>
      </c>
      <c r="E303" s="50">
        <v>136</v>
      </c>
      <c r="F303" s="28">
        <v>846</v>
      </c>
      <c r="G303" s="47">
        <f t="shared" si="932"/>
        <v>891.60999999999763</v>
      </c>
      <c r="H303" s="30">
        <f t="shared" si="933"/>
        <v>-45.609999999997626</v>
      </c>
      <c r="I303" s="17" t="s">
        <v>463</v>
      </c>
      <c r="J303" s="23" t="str">
        <f t="shared" ref="J303" si="1134">TEXT(A303,"dddd")</f>
        <v>Sunday</v>
      </c>
      <c r="K303" s="17"/>
      <c r="L303" s="23">
        <f t="shared" ref="L303" si="1135">DAY(A303)</f>
        <v>15</v>
      </c>
      <c r="M303" s="23" t="str">
        <f t="shared" ref="M303" si="1136">TEXT(A303,"mmmm")</f>
        <v>March</v>
      </c>
      <c r="N303" s="23">
        <f t="shared" ref="N303" si="1137">YEAR(A303)</f>
        <v>2020</v>
      </c>
    </row>
    <row r="304" spans="1:14" x14ac:dyDescent="0.2">
      <c r="A304" s="19">
        <v>43904</v>
      </c>
      <c r="B304" s="45">
        <v>56.13</v>
      </c>
      <c r="C304" s="59" t="s">
        <v>445</v>
      </c>
      <c r="D304" s="31" t="s">
        <v>400</v>
      </c>
      <c r="E304" s="50">
        <v>47</v>
      </c>
      <c r="F304" s="28">
        <v>892</v>
      </c>
      <c r="G304" s="47">
        <f t="shared" si="932"/>
        <v>937.5099999999976</v>
      </c>
      <c r="H304" s="30">
        <f t="shared" si="933"/>
        <v>-45.509999999997603</v>
      </c>
      <c r="I304" s="17" t="s">
        <v>463</v>
      </c>
      <c r="J304" s="23" t="str">
        <f t="shared" ref="J304" si="1138">TEXT(A304,"dddd")</f>
        <v>Saturday</v>
      </c>
      <c r="K304" s="17"/>
      <c r="L304" s="23">
        <f t="shared" ref="L304" si="1139">DAY(A304)</f>
        <v>14</v>
      </c>
      <c r="M304" s="23" t="str">
        <f t="shared" ref="M304" si="1140">TEXT(A304,"mmmm")</f>
        <v>March</v>
      </c>
      <c r="N304" s="23">
        <f t="shared" ref="N304" si="1141">YEAR(A304)</f>
        <v>2020</v>
      </c>
    </row>
    <row r="305" spans="1:14" x14ac:dyDescent="0.2">
      <c r="A305" s="19">
        <v>43903</v>
      </c>
      <c r="B305" s="45">
        <v>25</v>
      </c>
      <c r="C305" s="59" t="s">
        <v>952</v>
      </c>
      <c r="D305" s="31" t="s">
        <v>450</v>
      </c>
      <c r="E305" s="52" t="s">
        <v>509</v>
      </c>
      <c r="F305" s="28">
        <v>836</v>
      </c>
      <c r="G305" s="47">
        <f t="shared" si="932"/>
        <v>881.37999999999761</v>
      </c>
      <c r="H305" s="30">
        <f t="shared" si="933"/>
        <v>-45.379999999997608</v>
      </c>
      <c r="I305" s="17" t="s">
        <v>466</v>
      </c>
      <c r="J305" s="23" t="str">
        <f t="shared" ref="J305:J307" si="1142">TEXT(A305,"dddd")</f>
        <v>Friday</v>
      </c>
      <c r="K305" s="17" t="s">
        <v>445</v>
      </c>
      <c r="L305" s="23">
        <f t="shared" ref="L305:L307" si="1143">DAY(A305)</f>
        <v>13</v>
      </c>
      <c r="M305" s="23" t="str">
        <f t="shared" ref="M305:M307" si="1144">TEXT(A305,"mmmm")</f>
        <v>March</v>
      </c>
      <c r="N305" s="23">
        <f t="shared" ref="N305:N307" si="1145">YEAR(A305)</f>
        <v>2020</v>
      </c>
    </row>
    <row r="306" spans="1:14" x14ac:dyDescent="0.2">
      <c r="A306" s="19">
        <v>43903</v>
      </c>
      <c r="B306" s="45">
        <v>317.74</v>
      </c>
      <c r="C306" s="59" t="s">
        <v>445</v>
      </c>
      <c r="D306" s="31" t="s">
        <v>443</v>
      </c>
      <c r="E306" s="50">
        <v>55</v>
      </c>
      <c r="F306" s="28">
        <v>836</v>
      </c>
      <c r="G306" s="47">
        <f t="shared" si="932"/>
        <v>856.37999999999761</v>
      </c>
      <c r="H306" s="30">
        <f t="shared" si="933"/>
        <v>-20.379999999997608</v>
      </c>
      <c r="I306" s="17" t="s">
        <v>463</v>
      </c>
      <c r="J306" s="23" t="str">
        <f t="shared" ref="J306" si="1146">TEXT(A306,"dddd")</f>
        <v>Friday</v>
      </c>
      <c r="K306" s="17"/>
      <c r="L306" s="23">
        <f t="shared" ref="L306" si="1147">DAY(A306)</f>
        <v>13</v>
      </c>
      <c r="M306" s="23" t="str">
        <f t="shared" ref="M306" si="1148">TEXT(A306,"mmmm")</f>
        <v>March</v>
      </c>
      <c r="N306" s="23">
        <f t="shared" ref="N306" si="1149">YEAR(A306)</f>
        <v>2020</v>
      </c>
    </row>
    <row r="307" spans="1:14" x14ac:dyDescent="0.2">
      <c r="A307" s="55">
        <v>43903</v>
      </c>
      <c r="B307" s="45">
        <v>-47.35</v>
      </c>
      <c r="C307" s="59" t="s">
        <v>445</v>
      </c>
      <c r="D307" s="31" t="s">
        <v>400</v>
      </c>
      <c r="E307" s="51">
        <v>68</v>
      </c>
      <c r="F307" s="28">
        <v>836</v>
      </c>
      <c r="G307" s="47">
        <f t="shared" si="932"/>
        <v>538.6399999999976</v>
      </c>
      <c r="H307" s="30">
        <f t="shared" si="933"/>
        <v>297.3600000000024</v>
      </c>
      <c r="I307" s="17" t="s">
        <v>463</v>
      </c>
      <c r="J307" s="23" t="str">
        <f t="shared" si="1142"/>
        <v>Friday</v>
      </c>
      <c r="K307" s="17"/>
      <c r="L307" s="23">
        <f t="shared" si="1143"/>
        <v>13</v>
      </c>
      <c r="M307" s="23" t="str">
        <f t="shared" si="1144"/>
        <v>March</v>
      </c>
      <c r="N307" s="23">
        <f t="shared" si="1145"/>
        <v>2020</v>
      </c>
    </row>
    <row r="308" spans="1:14" x14ac:dyDescent="0.2">
      <c r="A308" s="19">
        <v>43899</v>
      </c>
      <c r="B308" s="56">
        <v>500</v>
      </c>
      <c r="C308" s="60" t="s">
        <v>472</v>
      </c>
      <c r="D308" s="27" t="s">
        <v>400</v>
      </c>
      <c r="E308" s="52" t="s">
        <v>509</v>
      </c>
      <c r="F308" s="28">
        <v>541</v>
      </c>
      <c r="G308" s="47">
        <f t="shared" si="932"/>
        <v>585.98999999999762</v>
      </c>
      <c r="H308" s="30">
        <f t="shared" si="933"/>
        <v>-44.989999999997622</v>
      </c>
      <c r="I308" s="17" t="s">
        <v>466</v>
      </c>
      <c r="J308" s="23" t="str">
        <f t="shared" ref="J308" si="1150">TEXT(A308,"dddd")</f>
        <v>Monday</v>
      </c>
      <c r="K308" s="25" t="s">
        <v>472</v>
      </c>
      <c r="L308" s="23">
        <f t="shared" ref="L308" si="1151">DAY(A308)</f>
        <v>9</v>
      </c>
      <c r="M308" s="23" t="str">
        <f t="shared" ref="M308" si="1152">TEXT(A308,"mmmm")</f>
        <v>March</v>
      </c>
      <c r="N308" s="23">
        <f t="shared" ref="N308" si="1153">YEAR(A308)</f>
        <v>2020</v>
      </c>
    </row>
    <row r="309" spans="1:14" x14ac:dyDescent="0.2">
      <c r="A309" s="19">
        <v>43892</v>
      </c>
      <c r="B309" s="45">
        <v>-75</v>
      </c>
      <c r="C309" s="59" t="s">
        <v>445</v>
      </c>
      <c r="D309" s="31" t="s">
        <v>400</v>
      </c>
      <c r="E309" s="50">
        <v>24</v>
      </c>
      <c r="F309" s="28">
        <v>41</v>
      </c>
      <c r="G309" s="47">
        <f t="shared" si="932"/>
        <v>85.989999999997622</v>
      </c>
      <c r="H309" s="30">
        <f t="shared" si="933"/>
        <v>-44.989999999997622</v>
      </c>
      <c r="I309" s="17" t="s">
        <v>463</v>
      </c>
      <c r="J309" s="23" t="str">
        <f t="shared" ref="J309" si="1154">TEXT(A309,"dddd")</f>
        <v>Monday</v>
      </c>
      <c r="K309" s="17"/>
      <c r="L309" s="23">
        <f t="shared" ref="L309" si="1155">DAY(A309)</f>
        <v>2</v>
      </c>
      <c r="M309" s="23" t="str">
        <f t="shared" ref="M309" si="1156">TEXT(A309,"mmmm")</f>
        <v>March</v>
      </c>
      <c r="N309" s="23">
        <f t="shared" ref="N309" si="1157">YEAR(A309)</f>
        <v>2020</v>
      </c>
    </row>
    <row r="310" spans="1:14" x14ac:dyDescent="0.2">
      <c r="A310" s="19">
        <v>43890</v>
      </c>
      <c r="B310" s="45">
        <v>-150</v>
      </c>
      <c r="C310" s="59" t="s">
        <v>445</v>
      </c>
      <c r="D310" s="31" t="s">
        <v>400</v>
      </c>
      <c r="E310" s="50">
        <v>115</v>
      </c>
      <c r="F310" s="28">
        <v>116</v>
      </c>
      <c r="G310" s="47">
        <f t="shared" si="932"/>
        <v>160.98999999999762</v>
      </c>
      <c r="H310" s="30">
        <f t="shared" si="933"/>
        <v>-44.989999999997622</v>
      </c>
      <c r="I310" s="17" t="s">
        <v>463</v>
      </c>
      <c r="J310" s="23" t="str">
        <f t="shared" ref="J310" si="1158">TEXT(A310,"dddd")</f>
        <v>Saturday</v>
      </c>
      <c r="K310" s="17"/>
      <c r="L310" s="23">
        <f t="shared" ref="L310" si="1159">DAY(A310)</f>
        <v>29</v>
      </c>
      <c r="M310" s="23" t="str">
        <f t="shared" ref="M310" si="1160">TEXT(A310,"mmmm")</f>
        <v>February</v>
      </c>
      <c r="N310" s="23">
        <f t="shared" ref="N310" si="1161">YEAR(A310)</f>
        <v>2020</v>
      </c>
    </row>
    <row r="311" spans="1:14" x14ac:dyDescent="0.2">
      <c r="A311" s="19">
        <v>43890</v>
      </c>
      <c r="B311" s="45">
        <v>-150</v>
      </c>
      <c r="C311" s="59" t="s">
        <v>445</v>
      </c>
      <c r="D311" s="31" t="s">
        <v>400</v>
      </c>
      <c r="E311" s="50">
        <v>117</v>
      </c>
      <c r="F311" s="28">
        <v>116</v>
      </c>
      <c r="G311" s="47">
        <f t="shared" ref="G311:G374" si="1162">G312+B311</f>
        <v>310.98999999999762</v>
      </c>
      <c r="H311" s="30">
        <f t="shared" ref="H311:H374" si="1163">F311-G311</f>
        <v>-194.98999999999762</v>
      </c>
      <c r="I311" s="17" t="s">
        <v>463</v>
      </c>
      <c r="J311" s="23" t="str">
        <f t="shared" ref="J311" si="1164">TEXT(A311,"dddd")</f>
        <v>Saturday</v>
      </c>
      <c r="K311" s="17"/>
      <c r="L311" s="23">
        <f t="shared" ref="L311" si="1165">DAY(A311)</f>
        <v>29</v>
      </c>
      <c r="M311" s="23" t="str">
        <f t="shared" ref="M311" si="1166">TEXT(A311,"mmmm")</f>
        <v>February</v>
      </c>
      <c r="N311" s="23">
        <f t="shared" ref="N311" si="1167">YEAR(A311)</f>
        <v>2020</v>
      </c>
    </row>
    <row r="312" spans="1:14" x14ac:dyDescent="0.2">
      <c r="A312" s="19">
        <v>43889</v>
      </c>
      <c r="B312" s="45">
        <v>-225</v>
      </c>
      <c r="C312" s="59" t="s">
        <v>445</v>
      </c>
      <c r="D312" s="31" t="s">
        <v>400</v>
      </c>
      <c r="E312" s="50">
        <v>41</v>
      </c>
      <c r="F312" s="28">
        <v>416</v>
      </c>
      <c r="G312" s="47">
        <f t="shared" si="1162"/>
        <v>460.98999999999762</v>
      </c>
      <c r="H312" s="30">
        <f t="shared" si="1163"/>
        <v>-44.989999999997622</v>
      </c>
      <c r="I312" s="17" t="s">
        <v>463</v>
      </c>
      <c r="J312" s="23" t="str">
        <f t="shared" ref="J312" si="1168">TEXT(A312,"dddd")</f>
        <v>Friday</v>
      </c>
      <c r="K312" s="17"/>
      <c r="L312" s="23">
        <f t="shared" ref="L312" si="1169">DAY(A312)</f>
        <v>28</v>
      </c>
      <c r="M312" s="23" t="str">
        <f t="shared" ref="M312" si="1170">TEXT(A312,"mmmm")</f>
        <v>February</v>
      </c>
      <c r="N312" s="23">
        <f t="shared" ref="N312" si="1171">YEAR(A312)</f>
        <v>2020</v>
      </c>
    </row>
    <row r="313" spans="1:14" x14ac:dyDescent="0.2">
      <c r="A313" s="19">
        <v>43888</v>
      </c>
      <c r="B313" s="45">
        <v>-150</v>
      </c>
      <c r="C313" s="59" t="s">
        <v>445</v>
      </c>
      <c r="D313" s="31" t="s">
        <v>400</v>
      </c>
      <c r="E313" s="50">
        <v>116</v>
      </c>
      <c r="F313" s="28">
        <v>641</v>
      </c>
      <c r="G313" s="47">
        <f t="shared" si="1162"/>
        <v>685.98999999999762</v>
      </c>
      <c r="H313" s="30">
        <f t="shared" si="1163"/>
        <v>-44.989999999997622</v>
      </c>
      <c r="I313" s="17" t="s">
        <v>463</v>
      </c>
      <c r="J313" s="23" t="str">
        <f t="shared" ref="J313" si="1172">TEXT(A313,"dddd")</f>
        <v>Thursday</v>
      </c>
      <c r="K313" s="17"/>
      <c r="L313" s="23">
        <f t="shared" ref="L313" si="1173">DAY(A313)</f>
        <v>27</v>
      </c>
      <c r="M313" s="23" t="str">
        <f t="shared" ref="M313" si="1174">TEXT(A313,"mmmm")</f>
        <v>February</v>
      </c>
      <c r="N313" s="23">
        <f t="shared" ref="N313" si="1175">YEAR(A313)</f>
        <v>2020</v>
      </c>
    </row>
    <row r="314" spans="1:14" x14ac:dyDescent="0.2">
      <c r="A314" s="19">
        <v>43887</v>
      </c>
      <c r="B314" s="45">
        <v>-75</v>
      </c>
      <c r="C314" s="59" t="s">
        <v>445</v>
      </c>
      <c r="D314" s="31" t="s">
        <v>400</v>
      </c>
      <c r="E314" s="50">
        <v>56</v>
      </c>
      <c r="F314" s="28">
        <v>791</v>
      </c>
      <c r="G314" s="47">
        <f t="shared" si="1162"/>
        <v>835.98999999999762</v>
      </c>
      <c r="H314" s="30">
        <f t="shared" si="1163"/>
        <v>-44.989999999997622</v>
      </c>
      <c r="I314" s="17" t="s">
        <v>463</v>
      </c>
      <c r="J314" s="23" t="str">
        <f t="shared" ref="J314" si="1176">TEXT(A314,"dddd")</f>
        <v>Wednesday</v>
      </c>
      <c r="K314" s="17"/>
      <c r="L314" s="23">
        <f t="shared" ref="L314" si="1177">DAY(A314)</f>
        <v>26</v>
      </c>
      <c r="M314" s="23" t="str">
        <f t="shared" ref="M314" si="1178">TEXT(A314,"mmmm")</f>
        <v>February</v>
      </c>
      <c r="N314" s="23">
        <f t="shared" ref="N314" si="1179">YEAR(A314)</f>
        <v>2020</v>
      </c>
    </row>
    <row r="315" spans="1:14" x14ac:dyDescent="0.2">
      <c r="A315" s="19">
        <v>43886</v>
      </c>
      <c r="B315" s="45">
        <v>86.73</v>
      </c>
      <c r="C315" s="59" t="s">
        <v>445</v>
      </c>
      <c r="D315" s="31" t="s">
        <v>400</v>
      </c>
      <c r="E315" s="51">
        <v>45</v>
      </c>
      <c r="F315" s="28">
        <v>866</v>
      </c>
      <c r="G315" s="47">
        <f t="shared" si="1162"/>
        <v>910.98999999999762</v>
      </c>
      <c r="H315" s="30">
        <f t="shared" si="1163"/>
        <v>-44.989999999997622</v>
      </c>
      <c r="I315" s="17" t="s">
        <v>463</v>
      </c>
      <c r="J315" s="23" t="str">
        <f t="shared" ref="J315" si="1180">TEXT(A315,"dddd")</f>
        <v>Tuesday</v>
      </c>
      <c r="K315" s="17"/>
      <c r="L315" s="23">
        <f t="shared" ref="L315" si="1181">DAY(A315)</f>
        <v>25</v>
      </c>
      <c r="M315" s="23" t="str">
        <f t="shared" ref="M315" si="1182">TEXT(A315,"mmmm")</f>
        <v>February</v>
      </c>
      <c r="N315" s="23">
        <f t="shared" ref="N315" si="1183">YEAR(A315)</f>
        <v>2020</v>
      </c>
    </row>
    <row r="316" spans="1:14" x14ac:dyDescent="0.2">
      <c r="A316" s="19">
        <v>43885</v>
      </c>
      <c r="B316" s="45">
        <v>108.91</v>
      </c>
      <c r="C316" s="59" t="s">
        <v>445</v>
      </c>
      <c r="D316" s="31" t="s">
        <v>400</v>
      </c>
      <c r="E316" s="50">
        <v>102</v>
      </c>
      <c r="F316" s="28">
        <v>778</v>
      </c>
      <c r="G316" s="47">
        <f t="shared" si="1162"/>
        <v>824.2599999999976</v>
      </c>
      <c r="H316" s="30">
        <f t="shared" si="1163"/>
        <v>-46.259999999997603</v>
      </c>
      <c r="I316" s="17" t="s">
        <v>463</v>
      </c>
      <c r="J316" s="23" t="str">
        <f t="shared" ref="J316" si="1184">TEXT(A316,"dddd")</f>
        <v>Monday</v>
      </c>
      <c r="K316" s="17"/>
      <c r="L316" s="23">
        <f t="shared" ref="L316" si="1185">DAY(A316)</f>
        <v>24</v>
      </c>
      <c r="M316" s="23" t="str">
        <f t="shared" ref="M316" si="1186">TEXT(A316,"mmmm")</f>
        <v>February</v>
      </c>
      <c r="N316" s="23">
        <f t="shared" ref="N316" si="1187">YEAR(A316)</f>
        <v>2020</v>
      </c>
    </row>
    <row r="317" spans="1:14" x14ac:dyDescent="0.2">
      <c r="A317" s="19">
        <v>43883</v>
      </c>
      <c r="B317" s="45">
        <v>1.03</v>
      </c>
      <c r="C317" s="59" t="s">
        <v>445</v>
      </c>
      <c r="D317" s="31" t="s">
        <v>400</v>
      </c>
      <c r="E317" s="50">
        <v>9</v>
      </c>
      <c r="F317" s="28"/>
      <c r="G317" s="47">
        <f t="shared" si="1162"/>
        <v>715.34999999999764</v>
      </c>
      <c r="H317" s="30">
        <f t="shared" si="1163"/>
        <v>-715.34999999999764</v>
      </c>
      <c r="I317" s="17" t="s">
        <v>463</v>
      </c>
      <c r="J317" s="23" t="str">
        <f t="shared" ref="J317" si="1188">TEXT(A317,"dddd")</f>
        <v>Saturday</v>
      </c>
      <c r="K317" s="17"/>
      <c r="L317" s="23">
        <f t="shared" ref="L317" si="1189">DAY(A317)</f>
        <v>22</v>
      </c>
      <c r="M317" s="23" t="str">
        <f t="shared" ref="M317" si="1190">TEXT(A317,"mmmm")</f>
        <v>February</v>
      </c>
      <c r="N317" s="23">
        <f t="shared" ref="N317" si="1191">YEAR(A317)</f>
        <v>2020</v>
      </c>
    </row>
    <row r="318" spans="1:14" x14ac:dyDescent="0.2">
      <c r="A318" s="19">
        <v>43882</v>
      </c>
      <c r="B318" s="45">
        <v>-37.69</v>
      </c>
      <c r="C318" s="59" t="s">
        <v>445</v>
      </c>
      <c r="D318" s="31" t="s">
        <v>400</v>
      </c>
      <c r="E318" s="50">
        <v>24</v>
      </c>
      <c r="F318" s="28">
        <v>669</v>
      </c>
      <c r="G318" s="47">
        <f t="shared" si="1162"/>
        <v>714.31999999999766</v>
      </c>
      <c r="H318" s="30">
        <f t="shared" si="1163"/>
        <v>-45.319999999997663</v>
      </c>
      <c r="I318" s="17" t="s">
        <v>463</v>
      </c>
      <c r="J318" s="23" t="str">
        <f t="shared" ref="J318:J319" si="1192">TEXT(A318,"dddd")</f>
        <v>Friday</v>
      </c>
      <c r="K318" s="17"/>
      <c r="L318" s="23">
        <f t="shared" ref="L318:L319" si="1193">DAY(A318)</f>
        <v>21</v>
      </c>
      <c r="M318" s="23" t="str">
        <f t="shared" ref="M318:M319" si="1194">TEXT(A318,"mmmm")</f>
        <v>February</v>
      </c>
      <c r="N318" s="23">
        <f t="shared" ref="N318:N319" si="1195">YEAR(A318)</f>
        <v>2020</v>
      </c>
    </row>
    <row r="319" spans="1:14" x14ac:dyDescent="0.2">
      <c r="A319" s="19">
        <v>43882</v>
      </c>
      <c r="B319" s="45">
        <v>6.03</v>
      </c>
      <c r="C319" s="59" t="s">
        <v>954</v>
      </c>
      <c r="D319" s="31" t="s">
        <v>443</v>
      </c>
      <c r="E319" s="50">
        <v>17</v>
      </c>
      <c r="F319" s="28">
        <v>669</v>
      </c>
      <c r="G319" s="47">
        <f t="shared" si="1162"/>
        <v>752.0099999999976</v>
      </c>
      <c r="H319" s="30">
        <f t="shared" si="1163"/>
        <v>-83.009999999997603</v>
      </c>
      <c r="I319" s="17" t="s">
        <v>464</v>
      </c>
      <c r="J319" s="23" t="str">
        <f t="shared" si="1192"/>
        <v>Friday</v>
      </c>
      <c r="K319" s="17"/>
      <c r="L319" s="23">
        <f t="shared" si="1193"/>
        <v>21</v>
      </c>
      <c r="M319" s="23" t="str">
        <f t="shared" si="1194"/>
        <v>February</v>
      </c>
      <c r="N319" s="23">
        <f t="shared" si="1195"/>
        <v>2020</v>
      </c>
    </row>
    <row r="320" spans="1:14" x14ac:dyDescent="0.2">
      <c r="A320" s="19">
        <v>43881</v>
      </c>
      <c r="B320" s="45">
        <v>14.56</v>
      </c>
      <c r="C320" s="59" t="s">
        <v>445</v>
      </c>
      <c r="D320" s="31" t="s">
        <v>400</v>
      </c>
      <c r="E320" s="50">
        <v>58</v>
      </c>
      <c r="F320" s="28">
        <v>701</v>
      </c>
      <c r="G320" s="47">
        <f t="shared" si="1162"/>
        <v>745.97999999999763</v>
      </c>
      <c r="H320" s="30">
        <f t="shared" si="1163"/>
        <v>-44.979999999997631</v>
      </c>
      <c r="I320" s="17" t="s">
        <v>463</v>
      </c>
      <c r="J320" s="23" t="str">
        <f t="shared" ref="J320" si="1196">TEXT(A320,"dddd")</f>
        <v>Thursday</v>
      </c>
      <c r="K320" s="17"/>
      <c r="L320" s="23">
        <f t="shared" ref="L320" si="1197">DAY(A320)</f>
        <v>20</v>
      </c>
      <c r="M320" s="23" t="str">
        <f t="shared" ref="M320" si="1198">TEXT(A320,"mmmm")</f>
        <v>February</v>
      </c>
      <c r="N320" s="23">
        <f t="shared" ref="N320" si="1199">YEAR(A320)</f>
        <v>2020</v>
      </c>
    </row>
    <row r="321" spans="1:14" x14ac:dyDescent="0.2">
      <c r="A321" s="19">
        <v>43880</v>
      </c>
      <c r="B321" s="45">
        <v>-150</v>
      </c>
      <c r="C321" s="59" t="s">
        <v>445</v>
      </c>
      <c r="D321" s="31" t="s">
        <v>400</v>
      </c>
      <c r="E321" s="50">
        <v>85</v>
      </c>
      <c r="F321" s="28">
        <v>686</v>
      </c>
      <c r="G321" s="47">
        <f t="shared" si="1162"/>
        <v>731.41999999999769</v>
      </c>
      <c r="H321" s="30">
        <f t="shared" si="1163"/>
        <v>-45.419999999997685</v>
      </c>
      <c r="I321" s="17" t="s">
        <v>463</v>
      </c>
      <c r="J321" s="23" t="str">
        <f t="shared" ref="J321" si="1200">TEXT(A321,"dddd")</f>
        <v>Wednesday</v>
      </c>
      <c r="K321" s="17"/>
      <c r="L321" s="23">
        <f t="shared" ref="L321" si="1201">DAY(A321)</f>
        <v>19</v>
      </c>
      <c r="M321" s="23" t="str">
        <f t="shared" ref="M321" si="1202">TEXT(A321,"mmmm")</f>
        <v>February</v>
      </c>
      <c r="N321" s="23">
        <f t="shared" ref="N321" si="1203">YEAR(A321)</f>
        <v>2020</v>
      </c>
    </row>
    <row r="322" spans="1:14" x14ac:dyDescent="0.2">
      <c r="A322" s="19">
        <v>43879</v>
      </c>
      <c r="B322" s="45">
        <v>25</v>
      </c>
      <c r="C322" s="59" t="s">
        <v>952</v>
      </c>
      <c r="D322" s="31" t="s">
        <v>443</v>
      </c>
      <c r="E322" s="52" t="s">
        <v>509</v>
      </c>
      <c r="F322" s="28">
        <v>836</v>
      </c>
      <c r="G322" s="47">
        <f t="shared" si="1162"/>
        <v>881.41999999999769</v>
      </c>
      <c r="H322" s="30">
        <f t="shared" si="1163"/>
        <v>-45.419999999997685</v>
      </c>
      <c r="I322" s="17" t="s">
        <v>466</v>
      </c>
      <c r="J322" s="23" t="str">
        <f t="shared" ref="J322:J323" si="1204">TEXT(A322,"dddd")</f>
        <v>Tuesday</v>
      </c>
      <c r="K322" s="17" t="s">
        <v>445</v>
      </c>
      <c r="L322" s="23">
        <f t="shared" ref="L322:L323" si="1205">DAY(A322)</f>
        <v>18</v>
      </c>
      <c r="M322" s="23" t="str">
        <f t="shared" ref="M322:M323" si="1206">TEXT(A322,"mmmm")</f>
        <v>February</v>
      </c>
      <c r="N322" s="23">
        <f t="shared" ref="N322:N323" si="1207">YEAR(A322)</f>
        <v>2020</v>
      </c>
    </row>
    <row r="323" spans="1:14" x14ac:dyDescent="0.2">
      <c r="A323" s="19">
        <v>43879</v>
      </c>
      <c r="B323" s="45">
        <v>117.74</v>
      </c>
      <c r="C323" s="59" t="s">
        <v>445</v>
      </c>
      <c r="D323" s="31" t="s">
        <v>400</v>
      </c>
      <c r="E323" s="51">
        <v>56</v>
      </c>
      <c r="F323" s="28">
        <v>836</v>
      </c>
      <c r="G323" s="47">
        <f t="shared" si="1162"/>
        <v>856.41999999999769</v>
      </c>
      <c r="H323" s="30">
        <f t="shared" si="1163"/>
        <v>-20.419999999997685</v>
      </c>
      <c r="I323" s="17" t="s">
        <v>463</v>
      </c>
      <c r="J323" s="23" t="str">
        <f t="shared" si="1204"/>
        <v>Tuesday</v>
      </c>
      <c r="K323" s="17"/>
      <c r="L323" s="23">
        <f t="shared" si="1205"/>
        <v>18</v>
      </c>
      <c r="M323" s="23" t="str">
        <f t="shared" si="1206"/>
        <v>February</v>
      </c>
      <c r="N323" s="23">
        <f t="shared" si="1207"/>
        <v>2020</v>
      </c>
    </row>
    <row r="324" spans="1:14" x14ac:dyDescent="0.2">
      <c r="A324" s="19">
        <v>43878</v>
      </c>
      <c r="B324" s="45">
        <v>18.43</v>
      </c>
      <c r="C324" s="59" t="s">
        <v>445</v>
      </c>
      <c r="D324" s="31" t="s">
        <v>400</v>
      </c>
      <c r="E324" s="50">
        <v>62</v>
      </c>
      <c r="F324" s="28">
        <v>693</v>
      </c>
      <c r="G324" s="47">
        <f t="shared" si="1162"/>
        <v>738.67999999999768</v>
      </c>
      <c r="H324" s="30">
        <f t="shared" si="1163"/>
        <v>-45.679999999997676</v>
      </c>
      <c r="I324" s="17" t="s">
        <v>463</v>
      </c>
      <c r="J324" s="23" t="str">
        <f t="shared" ref="J324" si="1208">TEXT(A324,"dddd")</f>
        <v>Monday</v>
      </c>
      <c r="K324" s="17"/>
      <c r="L324" s="23">
        <f t="shared" ref="L324" si="1209">DAY(A324)</f>
        <v>17</v>
      </c>
      <c r="M324" s="23" t="str">
        <f t="shared" ref="M324" si="1210">TEXT(A324,"mmmm")</f>
        <v>February</v>
      </c>
      <c r="N324" s="23">
        <f t="shared" ref="N324" si="1211">YEAR(A324)</f>
        <v>2020</v>
      </c>
    </row>
    <row r="325" spans="1:14" x14ac:dyDescent="0.2">
      <c r="A325" s="19">
        <v>43877</v>
      </c>
      <c r="B325" s="45">
        <v>25</v>
      </c>
      <c r="C325" s="59" t="s">
        <v>952</v>
      </c>
      <c r="D325" s="31" t="s">
        <v>443</v>
      </c>
      <c r="E325" s="52" t="s">
        <v>509</v>
      </c>
      <c r="F325" s="28"/>
      <c r="G325" s="47">
        <f t="shared" si="1162"/>
        <v>720.24999999999773</v>
      </c>
      <c r="H325" s="30">
        <f t="shared" si="1163"/>
        <v>-720.24999999999773</v>
      </c>
      <c r="I325" s="17" t="s">
        <v>466</v>
      </c>
      <c r="J325" s="23" t="str">
        <f t="shared" ref="J325" si="1212">TEXT(A325,"dddd")</f>
        <v>Sunday</v>
      </c>
      <c r="K325" s="17" t="s">
        <v>445</v>
      </c>
      <c r="L325" s="23">
        <f t="shared" ref="L325" si="1213">DAY(A325)</f>
        <v>16</v>
      </c>
      <c r="M325" s="23" t="str">
        <f t="shared" ref="M325" si="1214">TEXT(A325,"mmmm")</f>
        <v>February</v>
      </c>
      <c r="N325" s="23">
        <f t="shared" ref="N325" si="1215">YEAR(A325)</f>
        <v>2020</v>
      </c>
    </row>
    <row r="326" spans="1:14" x14ac:dyDescent="0.2">
      <c r="A326" s="19">
        <v>43877</v>
      </c>
      <c r="B326" s="45">
        <v>94.84</v>
      </c>
      <c r="C326" s="59" t="s">
        <v>445</v>
      </c>
      <c r="D326" s="31" t="s">
        <v>400</v>
      </c>
      <c r="E326" s="50">
        <v>25</v>
      </c>
      <c r="F326" s="28"/>
      <c r="G326" s="47">
        <f t="shared" si="1162"/>
        <v>695.24999999999773</v>
      </c>
      <c r="H326" s="30">
        <f t="shared" si="1163"/>
        <v>-695.24999999999773</v>
      </c>
      <c r="I326" s="17" t="s">
        <v>463</v>
      </c>
      <c r="J326" s="23" t="str">
        <f t="shared" ref="J326" si="1216">TEXT(A326,"dddd")</f>
        <v>Sunday</v>
      </c>
      <c r="K326" s="17"/>
      <c r="L326" s="23">
        <f t="shared" ref="L326" si="1217">DAY(A326)</f>
        <v>16</v>
      </c>
      <c r="M326" s="23" t="str">
        <f t="shared" ref="M326" si="1218">TEXT(A326,"mmmm")</f>
        <v>February</v>
      </c>
      <c r="N326" s="23">
        <f t="shared" ref="N326" si="1219">YEAR(A326)</f>
        <v>2020</v>
      </c>
    </row>
    <row r="327" spans="1:14" x14ac:dyDescent="0.2">
      <c r="A327" s="19">
        <v>43876</v>
      </c>
      <c r="B327" s="45">
        <v>7.2</v>
      </c>
      <c r="C327" s="59" t="s">
        <v>954</v>
      </c>
      <c r="D327" s="31" t="s">
        <v>443</v>
      </c>
      <c r="E327" s="50">
        <v>68</v>
      </c>
      <c r="F327" s="28">
        <v>555</v>
      </c>
      <c r="G327" s="47">
        <f t="shared" si="1162"/>
        <v>600.40999999999769</v>
      </c>
      <c r="H327" s="30">
        <f t="shared" si="1163"/>
        <v>-45.409999999997694</v>
      </c>
      <c r="I327" s="17" t="s">
        <v>464</v>
      </c>
      <c r="J327" s="23" t="str">
        <f t="shared" ref="J327" si="1220">TEXT(A327,"dddd")</f>
        <v>Saturday</v>
      </c>
      <c r="K327" s="17"/>
      <c r="L327" s="23">
        <f t="shared" ref="L327" si="1221">DAY(A327)</f>
        <v>15</v>
      </c>
      <c r="M327" s="23" t="str">
        <f t="shared" ref="M327" si="1222">TEXT(A327,"mmmm")</f>
        <v>February</v>
      </c>
      <c r="N327" s="23">
        <f t="shared" ref="N327" si="1223">YEAR(A327)</f>
        <v>2020</v>
      </c>
    </row>
    <row r="328" spans="1:14" x14ac:dyDescent="0.2">
      <c r="A328" s="19">
        <v>43876</v>
      </c>
      <c r="B328" s="45">
        <v>108.11</v>
      </c>
      <c r="C328" s="59" t="s">
        <v>954</v>
      </c>
      <c r="D328" s="31" t="s">
        <v>400</v>
      </c>
      <c r="E328" s="50">
        <v>31</v>
      </c>
      <c r="F328" s="28">
        <v>555</v>
      </c>
      <c r="G328" s="47">
        <f t="shared" si="1162"/>
        <v>593.20999999999765</v>
      </c>
      <c r="H328" s="30">
        <f t="shared" si="1163"/>
        <v>-38.209999999997649</v>
      </c>
      <c r="I328" s="17" t="s">
        <v>464</v>
      </c>
      <c r="J328" s="23" t="str">
        <f t="shared" ref="J328" si="1224">TEXT(A328,"dddd")</f>
        <v>Saturday</v>
      </c>
      <c r="K328" s="17"/>
      <c r="L328" s="23">
        <f t="shared" ref="L328" si="1225">DAY(A328)</f>
        <v>15</v>
      </c>
      <c r="M328" s="23" t="str">
        <f t="shared" ref="M328" si="1226">TEXT(A328,"mmmm")</f>
        <v>February</v>
      </c>
      <c r="N328" s="23">
        <f t="shared" ref="N328" si="1227">YEAR(A328)</f>
        <v>2020</v>
      </c>
    </row>
    <row r="329" spans="1:14" x14ac:dyDescent="0.2">
      <c r="A329" s="19">
        <v>43875</v>
      </c>
      <c r="B329" s="45">
        <v>51.33</v>
      </c>
      <c r="C329" s="59" t="s">
        <v>445</v>
      </c>
      <c r="D329" s="31" t="s">
        <v>443</v>
      </c>
      <c r="E329" s="50">
        <v>59</v>
      </c>
      <c r="F329" s="28">
        <v>440</v>
      </c>
      <c r="G329" s="47">
        <f t="shared" si="1162"/>
        <v>485.09999999999769</v>
      </c>
      <c r="H329" s="30">
        <f t="shared" si="1163"/>
        <v>-45.099999999997692</v>
      </c>
      <c r="I329" s="17" t="s">
        <v>463</v>
      </c>
      <c r="J329" s="23" t="str">
        <f t="shared" ref="J329:J330" si="1228">TEXT(A329,"dddd")</f>
        <v>Friday</v>
      </c>
      <c r="K329" s="17"/>
      <c r="L329" s="23">
        <f t="shared" ref="L329:L330" si="1229">DAY(A329)</f>
        <v>14</v>
      </c>
      <c r="M329" s="23" t="str">
        <f t="shared" ref="M329:M330" si="1230">TEXT(A329,"mmmm")</f>
        <v>February</v>
      </c>
      <c r="N329" s="23">
        <f t="shared" ref="N329:N330" si="1231">YEAR(A329)</f>
        <v>2020</v>
      </c>
    </row>
    <row r="330" spans="1:14" x14ac:dyDescent="0.2">
      <c r="A330" s="19">
        <v>43875</v>
      </c>
      <c r="B330" s="45">
        <v>57</v>
      </c>
      <c r="C330" s="59" t="s">
        <v>954</v>
      </c>
      <c r="D330" s="31" t="s">
        <v>400</v>
      </c>
      <c r="E330" s="50">
        <v>17</v>
      </c>
      <c r="F330" s="28">
        <v>440</v>
      </c>
      <c r="G330" s="47">
        <f t="shared" si="1162"/>
        <v>433.76999999999771</v>
      </c>
      <c r="H330" s="30">
        <f t="shared" si="1163"/>
        <v>6.2300000000022919</v>
      </c>
      <c r="I330" s="17" t="s">
        <v>464</v>
      </c>
      <c r="J330" s="23" t="str">
        <f t="shared" si="1228"/>
        <v>Friday</v>
      </c>
      <c r="K330" s="17"/>
      <c r="L330" s="23">
        <f t="shared" si="1229"/>
        <v>14</v>
      </c>
      <c r="M330" s="23" t="str">
        <f t="shared" si="1230"/>
        <v>February</v>
      </c>
      <c r="N330" s="23">
        <f t="shared" si="1231"/>
        <v>2020</v>
      </c>
    </row>
    <row r="331" spans="1:14" x14ac:dyDescent="0.2">
      <c r="A331" s="19">
        <v>43874</v>
      </c>
      <c r="B331" s="45">
        <v>5.71</v>
      </c>
      <c r="C331" s="59" t="s">
        <v>445</v>
      </c>
      <c r="D331" s="31" t="s">
        <v>400</v>
      </c>
      <c r="E331" s="50">
        <v>29</v>
      </c>
      <c r="F331" s="28">
        <v>332</v>
      </c>
      <c r="G331" s="47">
        <f t="shared" si="1162"/>
        <v>376.76999999999771</v>
      </c>
      <c r="H331" s="30">
        <f t="shared" si="1163"/>
        <v>-44.769999999997708</v>
      </c>
      <c r="I331" s="17" t="s">
        <v>463</v>
      </c>
      <c r="J331" s="23" t="str">
        <f t="shared" ref="J331" si="1232">TEXT(A331,"dddd")</f>
        <v>Thursday</v>
      </c>
      <c r="K331" s="17"/>
      <c r="L331" s="23">
        <f t="shared" ref="L331" si="1233">DAY(A331)</f>
        <v>13</v>
      </c>
      <c r="M331" s="23" t="str">
        <f t="shared" ref="M331" si="1234">TEXT(A331,"mmmm")</f>
        <v>February</v>
      </c>
      <c r="N331" s="23">
        <f t="shared" ref="N331" si="1235">YEAR(A331)</f>
        <v>2020</v>
      </c>
    </row>
    <row r="332" spans="1:14" x14ac:dyDescent="0.2">
      <c r="A332" s="19">
        <v>43873</v>
      </c>
      <c r="B332" s="45">
        <v>46.26</v>
      </c>
      <c r="C332" s="59" t="s">
        <v>445</v>
      </c>
      <c r="D332" s="31" t="s">
        <v>400</v>
      </c>
      <c r="E332" s="51">
        <v>24</v>
      </c>
      <c r="F332" s="28">
        <v>326</v>
      </c>
      <c r="G332" s="47">
        <f t="shared" si="1162"/>
        <v>371.05999999999773</v>
      </c>
      <c r="H332" s="30">
        <f t="shared" si="1163"/>
        <v>-45.059999999997729</v>
      </c>
      <c r="I332" s="17" t="s">
        <v>463</v>
      </c>
      <c r="J332" s="23" t="str">
        <f t="shared" ref="J332" si="1236">TEXT(A332,"dddd")</f>
        <v>Wednesday</v>
      </c>
      <c r="K332" s="17"/>
      <c r="L332" s="23">
        <f t="shared" ref="L332" si="1237">DAY(A332)</f>
        <v>12</v>
      </c>
      <c r="M332" s="23" t="str">
        <f t="shared" ref="M332" si="1238">TEXT(A332,"mmmm")</f>
        <v>February</v>
      </c>
      <c r="N332" s="23">
        <f t="shared" ref="N332" si="1239">YEAR(A332)</f>
        <v>2020</v>
      </c>
    </row>
    <row r="333" spans="1:14" x14ac:dyDescent="0.2">
      <c r="A333" s="19">
        <v>43868</v>
      </c>
      <c r="B333" s="45">
        <v>83.06</v>
      </c>
      <c r="C333" s="59" t="s">
        <v>954</v>
      </c>
      <c r="D333" s="31" t="s">
        <v>400</v>
      </c>
      <c r="E333" s="51">
        <v>15</v>
      </c>
      <c r="F333" s="28">
        <v>280</v>
      </c>
      <c r="G333" s="47">
        <f t="shared" si="1162"/>
        <v>324.79999999999774</v>
      </c>
      <c r="H333" s="30">
        <f t="shared" si="1163"/>
        <v>-44.799999999997738</v>
      </c>
      <c r="I333" s="17" t="s">
        <v>464</v>
      </c>
      <c r="J333" s="23" t="str">
        <f t="shared" ref="J333" si="1240">TEXT(A333,"dddd")</f>
        <v>Friday</v>
      </c>
      <c r="K333" s="17"/>
      <c r="L333" s="23">
        <f t="shared" ref="L333" si="1241">DAY(A333)</f>
        <v>7</v>
      </c>
      <c r="M333" s="23" t="str">
        <f t="shared" ref="M333" si="1242">TEXT(A333,"mmmm")</f>
        <v>February</v>
      </c>
      <c r="N333" s="23">
        <f t="shared" ref="N333" si="1243">YEAR(A333)</f>
        <v>2020</v>
      </c>
    </row>
    <row r="334" spans="1:14" x14ac:dyDescent="0.2">
      <c r="A334" s="19">
        <v>43842</v>
      </c>
      <c r="B334" s="45">
        <v>-345</v>
      </c>
      <c r="C334" s="59" t="s">
        <v>445</v>
      </c>
      <c r="D334" s="31" t="s">
        <v>400</v>
      </c>
      <c r="E334" s="50">
        <v>69</v>
      </c>
      <c r="F334" s="28">
        <v>194</v>
      </c>
      <c r="G334" s="47">
        <f t="shared" si="1162"/>
        <v>241.73999999999774</v>
      </c>
      <c r="H334" s="30">
        <f t="shared" si="1163"/>
        <v>-47.739999999997735</v>
      </c>
      <c r="I334" s="17" t="s">
        <v>463</v>
      </c>
      <c r="J334" s="23" t="str">
        <f t="shared" ref="J334" si="1244">TEXT(A334,"dddd")</f>
        <v>Sunday</v>
      </c>
      <c r="K334" s="17"/>
      <c r="L334" s="23">
        <f t="shared" ref="L334" si="1245">DAY(A334)</f>
        <v>12</v>
      </c>
      <c r="M334" s="23" t="str">
        <f t="shared" ref="M334" si="1246">TEXT(A334,"mmmm")</f>
        <v>January</v>
      </c>
      <c r="N334" s="23">
        <f t="shared" ref="N334" si="1247">YEAR(A334)</f>
        <v>2020</v>
      </c>
    </row>
    <row r="335" spans="1:14" x14ac:dyDescent="0.2">
      <c r="A335" s="19">
        <v>43841</v>
      </c>
      <c r="B335" s="45">
        <v>119.65</v>
      </c>
      <c r="C335" s="59" t="s">
        <v>445</v>
      </c>
      <c r="D335" s="31" t="s">
        <v>400</v>
      </c>
      <c r="E335" s="50">
        <v>63</v>
      </c>
      <c r="F335" s="28">
        <v>539</v>
      </c>
      <c r="G335" s="47">
        <f t="shared" si="1162"/>
        <v>586.73999999999774</v>
      </c>
      <c r="H335" s="30">
        <f t="shared" si="1163"/>
        <v>-47.739999999997735</v>
      </c>
      <c r="I335" s="17" t="s">
        <v>463</v>
      </c>
      <c r="J335" s="23" t="str">
        <f t="shared" ref="J335" si="1248">TEXT(A335,"dddd")</f>
        <v>Saturday</v>
      </c>
      <c r="K335" s="17"/>
      <c r="L335" s="23">
        <f t="shared" ref="L335" si="1249">DAY(A335)</f>
        <v>11</v>
      </c>
      <c r="M335" s="23" t="str">
        <f t="shared" ref="M335" si="1250">TEXT(A335,"mmmm")</f>
        <v>January</v>
      </c>
      <c r="N335" s="23">
        <f t="shared" ref="N335" si="1251">YEAR(A335)</f>
        <v>2020</v>
      </c>
    </row>
    <row r="336" spans="1:14" x14ac:dyDescent="0.2">
      <c r="A336" s="19">
        <v>43841</v>
      </c>
      <c r="B336" s="45">
        <v>21.02</v>
      </c>
      <c r="C336" s="59" t="s">
        <v>445</v>
      </c>
      <c r="D336" s="31" t="s">
        <v>400</v>
      </c>
      <c r="E336" s="50">
        <v>111</v>
      </c>
      <c r="F336" s="28">
        <v>539</v>
      </c>
      <c r="G336" s="47">
        <f t="shared" si="1162"/>
        <v>467.08999999999776</v>
      </c>
      <c r="H336" s="30">
        <f t="shared" si="1163"/>
        <v>71.910000000002242</v>
      </c>
      <c r="I336" s="17" t="s">
        <v>463</v>
      </c>
      <c r="J336" s="23" t="str">
        <f t="shared" ref="J336" si="1252">TEXT(A336,"dddd")</f>
        <v>Saturday</v>
      </c>
      <c r="K336" s="17"/>
      <c r="L336" s="23">
        <f t="shared" ref="L336" si="1253">DAY(A336)</f>
        <v>11</v>
      </c>
      <c r="M336" s="23" t="str">
        <f t="shared" ref="M336" si="1254">TEXT(A336,"mmmm")</f>
        <v>January</v>
      </c>
      <c r="N336" s="23">
        <f t="shared" ref="N336" si="1255">YEAR(A336)</f>
        <v>2020</v>
      </c>
    </row>
    <row r="337" spans="1:14" x14ac:dyDescent="0.2">
      <c r="A337" s="19">
        <v>43840</v>
      </c>
      <c r="B337" s="45">
        <v>-297.77</v>
      </c>
      <c r="C337" s="59" t="s">
        <v>445</v>
      </c>
      <c r="D337" s="31" t="s">
        <v>400</v>
      </c>
      <c r="E337" s="50">
        <v>178</v>
      </c>
      <c r="F337" s="28">
        <v>398</v>
      </c>
      <c r="G337" s="47">
        <f t="shared" si="1162"/>
        <v>446.06999999999778</v>
      </c>
      <c r="H337" s="30">
        <f t="shared" si="1163"/>
        <v>-48.069999999997776</v>
      </c>
      <c r="I337" s="17" t="s">
        <v>463</v>
      </c>
      <c r="J337" s="23" t="str">
        <f t="shared" ref="J337" si="1256">TEXT(A337,"dddd")</f>
        <v>Friday</v>
      </c>
      <c r="K337" s="17"/>
      <c r="L337" s="23">
        <f t="shared" ref="L337" si="1257">DAY(A337)</f>
        <v>10</v>
      </c>
      <c r="M337" s="23" t="str">
        <f t="shared" ref="M337" si="1258">TEXT(A337,"mmmm")</f>
        <v>January</v>
      </c>
      <c r="N337" s="23">
        <f t="shared" ref="N337" si="1259">YEAR(A337)</f>
        <v>2020</v>
      </c>
    </row>
    <row r="338" spans="1:14" x14ac:dyDescent="0.2">
      <c r="A338" s="19">
        <v>43838</v>
      </c>
      <c r="B338" s="45">
        <v>33.6</v>
      </c>
      <c r="C338" s="59" t="s">
        <v>445</v>
      </c>
      <c r="D338" s="31" t="s">
        <v>400</v>
      </c>
      <c r="E338" s="50">
        <v>68</v>
      </c>
      <c r="F338" s="28">
        <v>696</v>
      </c>
      <c r="G338" s="47">
        <f t="shared" si="1162"/>
        <v>743.83999999999776</v>
      </c>
      <c r="H338" s="30">
        <f t="shared" si="1163"/>
        <v>-47.839999999997758</v>
      </c>
      <c r="I338" s="17" t="s">
        <v>463</v>
      </c>
      <c r="J338" s="23" t="str">
        <f t="shared" ref="J338" si="1260">TEXT(A338,"dddd")</f>
        <v>Wednesday</v>
      </c>
      <c r="K338" s="17"/>
      <c r="L338" s="23">
        <f t="shared" ref="L338" si="1261">DAY(A338)</f>
        <v>8</v>
      </c>
      <c r="M338" s="23" t="str">
        <f t="shared" ref="M338" si="1262">TEXT(A338,"mmmm")</f>
        <v>January</v>
      </c>
      <c r="N338" s="23">
        <f t="shared" ref="N338" si="1263">YEAR(A338)</f>
        <v>2020</v>
      </c>
    </row>
    <row r="339" spans="1:14" x14ac:dyDescent="0.2">
      <c r="A339" s="19">
        <v>43837</v>
      </c>
      <c r="B339" s="45">
        <v>-42.35</v>
      </c>
      <c r="C339" s="59" t="s">
        <v>445</v>
      </c>
      <c r="D339" s="31" t="s">
        <v>400</v>
      </c>
      <c r="E339" s="51">
        <v>44</v>
      </c>
      <c r="F339" s="28">
        <v>662</v>
      </c>
      <c r="G339" s="47">
        <f t="shared" si="1162"/>
        <v>710.23999999999774</v>
      </c>
      <c r="H339" s="30">
        <f t="shared" si="1163"/>
        <v>-48.239999999997735</v>
      </c>
      <c r="I339" s="17" t="s">
        <v>463</v>
      </c>
      <c r="J339" s="23" t="str">
        <f t="shared" ref="J339" si="1264">TEXT(A339,"dddd")</f>
        <v>Tuesday</v>
      </c>
      <c r="K339" s="17"/>
      <c r="L339" s="23">
        <f t="shared" ref="L339" si="1265">DAY(A339)</f>
        <v>7</v>
      </c>
      <c r="M339" s="23" t="str">
        <f t="shared" ref="M339" si="1266">TEXT(A339,"mmmm")</f>
        <v>January</v>
      </c>
      <c r="N339" s="23">
        <f t="shared" ref="N339" si="1267">YEAR(A339)</f>
        <v>2020</v>
      </c>
    </row>
    <row r="340" spans="1:14" x14ac:dyDescent="0.2">
      <c r="A340" s="19">
        <v>43836</v>
      </c>
      <c r="B340" s="45">
        <v>62.98</v>
      </c>
      <c r="C340" s="59" t="s">
        <v>954</v>
      </c>
      <c r="D340" s="31" t="s">
        <v>400</v>
      </c>
      <c r="E340" s="50">
        <v>87</v>
      </c>
      <c r="F340" s="28">
        <v>704</v>
      </c>
      <c r="G340" s="47">
        <f t="shared" si="1162"/>
        <v>752.58999999999776</v>
      </c>
      <c r="H340" s="30">
        <f t="shared" si="1163"/>
        <v>-48.589999999997758</v>
      </c>
      <c r="I340" s="17" t="s">
        <v>464</v>
      </c>
      <c r="J340" s="23" t="str">
        <f t="shared" ref="J340" si="1268">TEXT(A340,"dddd")</f>
        <v>Monday</v>
      </c>
      <c r="K340" s="17"/>
      <c r="L340" s="23">
        <f t="shared" ref="L340" si="1269">DAY(A340)</f>
        <v>6</v>
      </c>
      <c r="M340" s="23" t="str">
        <f t="shared" ref="M340" si="1270">TEXT(A340,"mmmm")</f>
        <v>January</v>
      </c>
      <c r="N340" s="23">
        <f t="shared" ref="N340" si="1271">YEAR(A340)</f>
        <v>2020</v>
      </c>
    </row>
    <row r="341" spans="1:14" x14ac:dyDescent="0.2">
      <c r="A341" s="19">
        <v>43834</v>
      </c>
      <c r="B341" s="45">
        <v>-150</v>
      </c>
      <c r="C341" s="59" t="s">
        <v>445</v>
      </c>
      <c r="D341" s="31" t="s">
        <v>443</v>
      </c>
      <c r="E341" s="50">
        <v>61</v>
      </c>
      <c r="F341" s="28">
        <v>641</v>
      </c>
      <c r="G341" s="47">
        <f t="shared" si="1162"/>
        <v>689.60999999999774</v>
      </c>
      <c r="H341" s="30">
        <f t="shared" si="1163"/>
        <v>-48.60999999999774</v>
      </c>
      <c r="I341" s="17" t="s">
        <v>463</v>
      </c>
      <c r="J341" s="23" t="str">
        <f t="shared" ref="J341:J342" si="1272">TEXT(A341,"dddd")</f>
        <v>Saturday</v>
      </c>
      <c r="K341" s="17"/>
      <c r="L341" s="23">
        <f t="shared" ref="L341:L342" si="1273">DAY(A341)</f>
        <v>4</v>
      </c>
      <c r="M341" s="23" t="str">
        <f t="shared" ref="M341:M342" si="1274">TEXT(A341,"mmmm")</f>
        <v>January</v>
      </c>
      <c r="N341" s="23">
        <f t="shared" ref="N341:N342" si="1275">YEAR(A341)</f>
        <v>2020</v>
      </c>
    </row>
    <row r="342" spans="1:14" x14ac:dyDescent="0.2">
      <c r="A342" s="19">
        <v>43834</v>
      </c>
      <c r="B342" s="45">
        <v>30.15</v>
      </c>
      <c r="C342" s="59" t="s">
        <v>954</v>
      </c>
      <c r="D342" s="31" t="s">
        <v>400</v>
      </c>
      <c r="E342" s="50">
        <v>18</v>
      </c>
      <c r="F342" s="28">
        <v>641</v>
      </c>
      <c r="G342" s="47">
        <f t="shared" si="1162"/>
        <v>839.60999999999774</v>
      </c>
      <c r="H342" s="30">
        <f t="shared" si="1163"/>
        <v>-198.60999999999774</v>
      </c>
      <c r="I342" s="17" t="s">
        <v>464</v>
      </c>
      <c r="J342" s="23" t="str">
        <f t="shared" si="1272"/>
        <v>Saturday</v>
      </c>
      <c r="K342" s="17"/>
      <c r="L342" s="23">
        <f t="shared" si="1273"/>
        <v>4</v>
      </c>
      <c r="M342" s="23" t="str">
        <f t="shared" si="1274"/>
        <v>January</v>
      </c>
      <c r="N342" s="23">
        <f t="shared" si="1275"/>
        <v>2020</v>
      </c>
    </row>
    <row r="343" spans="1:14" x14ac:dyDescent="0.2">
      <c r="A343" s="19">
        <v>43833</v>
      </c>
      <c r="B343" s="45">
        <v>-40.81</v>
      </c>
      <c r="C343" s="59" t="s">
        <v>445</v>
      </c>
      <c r="D343" s="31" t="s">
        <v>443</v>
      </c>
      <c r="E343" s="50">
        <v>85</v>
      </c>
      <c r="F343" s="28">
        <v>761</v>
      </c>
      <c r="G343" s="47">
        <f t="shared" si="1162"/>
        <v>809.45999999999776</v>
      </c>
      <c r="H343" s="30">
        <f t="shared" si="1163"/>
        <v>-48.459999999997763</v>
      </c>
      <c r="I343" s="17" t="s">
        <v>463</v>
      </c>
      <c r="J343" s="23" t="str">
        <f t="shared" ref="J343:J344" si="1276">TEXT(A343,"dddd")</f>
        <v>Friday</v>
      </c>
      <c r="K343" s="17"/>
      <c r="L343" s="23">
        <f t="shared" ref="L343:L344" si="1277">DAY(A343)</f>
        <v>3</v>
      </c>
      <c r="M343" s="23" t="str">
        <f t="shared" ref="M343:M344" si="1278">TEXT(A343,"mmmm")</f>
        <v>January</v>
      </c>
      <c r="N343" s="23">
        <f t="shared" ref="N343:N344" si="1279">YEAR(A343)</f>
        <v>2020</v>
      </c>
    </row>
    <row r="344" spans="1:14" x14ac:dyDescent="0.2">
      <c r="A344" s="19">
        <v>43833</v>
      </c>
      <c r="B344" s="45">
        <v>-13.5</v>
      </c>
      <c r="C344" s="59" t="s">
        <v>954</v>
      </c>
      <c r="D344" s="31" t="s">
        <v>400</v>
      </c>
      <c r="E344" s="50">
        <v>33</v>
      </c>
      <c r="F344" s="28">
        <v>761</v>
      </c>
      <c r="G344" s="47">
        <f t="shared" si="1162"/>
        <v>850.26999999999771</v>
      </c>
      <c r="H344" s="30">
        <f t="shared" si="1163"/>
        <v>-89.269999999997708</v>
      </c>
      <c r="I344" s="17" t="s">
        <v>464</v>
      </c>
      <c r="J344" s="23" t="str">
        <f t="shared" si="1276"/>
        <v>Friday</v>
      </c>
      <c r="K344" s="17"/>
      <c r="L344" s="23">
        <f t="shared" si="1277"/>
        <v>3</v>
      </c>
      <c r="M344" s="23" t="str">
        <f t="shared" si="1278"/>
        <v>January</v>
      </c>
      <c r="N344" s="23">
        <f t="shared" si="1279"/>
        <v>2020</v>
      </c>
    </row>
    <row r="345" spans="1:14" x14ac:dyDescent="0.2">
      <c r="A345" s="19">
        <v>43831</v>
      </c>
      <c r="B345" s="45">
        <v>169.33</v>
      </c>
      <c r="C345" s="59" t="s">
        <v>954</v>
      </c>
      <c r="D345" s="31" t="s">
        <v>400</v>
      </c>
      <c r="E345" s="50">
        <v>9</v>
      </c>
      <c r="F345" s="28">
        <v>815</v>
      </c>
      <c r="G345" s="47">
        <f t="shared" si="1162"/>
        <v>863.76999999999771</v>
      </c>
      <c r="H345" s="30">
        <f t="shared" si="1163"/>
        <v>-48.769999999997708</v>
      </c>
      <c r="I345" s="17" t="s">
        <v>464</v>
      </c>
      <c r="J345" s="23" t="str">
        <f t="shared" ref="J345" si="1280">TEXT(A345,"dddd")</f>
        <v>Wednesday</v>
      </c>
      <c r="K345" s="17"/>
      <c r="L345" s="23">
        <f t="shared" ref="L345" si="1281">DAY(A345)</f>
        <v>1</v>
      </c>
      <c r="M345" s="23" t="str">
        <f t="shared" ref="M345" si="1282">TEXT(A345,"mmmm")</f>
        <v>January</v>
      </c>
      <c r="N345" s="23">
        <f t="shared" ref="N345" si="1283">YEAR(A345)</f>
        <v>2020</v>
      </c>
    </row>
    <row r="346" spans="1:14" x14ac:dyDescent="0.2">
      <c r="A346" s="19">
        <v>43830</v>
      </c>
      <c r="B346" s="45">
        <v>-67.39</v>
      </c>
      <c r="C346" s="59" t="s">
        <v>445</v>
      </c>
      <c r="D346" s="31" t="s">
        <v>400</v>
      </c>
      <c r="E346" s="51">
        <v>23</v>
      </c>
      <c r="F346" s="28">
        <v>646</v>
      </c>
      <c r="G346" s="47">
        <f t="shared" si="1162"/>
        <v>694.43999999999767</v>
      </c>
      <c r="H346" s="30">
        <f t="shared" si="1163"/>
        <v>-48.439999999997667</v>
      </c>
      <c r="I346" s="17" t="s">
        <v>463</v>
      </c>
      <c r="J346" s="23" t="str">
        <f t="shared" ref="J346" si="1284">TEXT(A346,"dddd")</f>
        <v>Tuesday</v>
      </c>
      <c r="K346" s="17"/>
      <c r="L346" s="23">
        <f t="shared" ref="L346" si="1285">DAY(A346)</f>
        <v>31</v>
      </c>
      <c r="M346" s="23" t="str">
        <f t="shared" ref="M346" si="1286">TEXT(A346,"mmmm")</f>
        <v>December</v>
      </c>
      <c r="N346" s="23">
        <f t="shared" ref="N346" si="1287">YEAR(A346)</f>
        <v>2019</v>
      </c>
    </row>
    <row r="347" spans="1:14" x14ac:dyDescent="0.2">
      <c r="A347" s="19">
        <v>43829</v>
      </c>
      <c r="B347" s="45">
        <v>14.39</v>
      </c>
      <c r="C347" s="59" t="s">
        <v>445</v>
      </c>
      <c r="D347" s="31" t="s">
        <v>443</v>
      </c>
      <c r="E347" s="50">
        <v>65</v>
      </c>
      <c r="F347" s="28">
        <v>713</v>
      </c>
      <c r="G347" s="47">
        <f t="shared" si="1162"/>
        <v>761.82999999999765</v>
      </c>
      <c r="H347" s="30">
        <f t="shared" si="1163"/>
        <v>-48.829999999997654</v>
      </c>
      <c r="I347" s="17" t="s">
        <v>463</v>
      </c>
      <c r="J347" s="23" t="str">
        <f t="shared" ref="J347" si="1288">TEXT(A347,"dddd")</f>
        <v>Monday</v>
      </c>
      <c r="K347" s="17"/>
      <c r="L347" s="23">
        <f t="shared" ref="L347" si="1289">DAY(A347)</f>
        <v>30</v>
      </c>
      <c r="M347" s="23" t="str">
        <f t="shared" ref="M347" si="1290">TEXT(A347,"mmmm")</f>
        <v>December</v>
      </c>
      <c r="N347" s="23">
        <f t="shared" ref="N347" si="1291">YEAR(A347)</f>
        <v>2019</v>
      </c>
    </row>
    <row r="348" spans="1:14" x14ac:dyDescent="0.2">
      <c r="A348" s="19">
        <v>43829</v>
      </c>
      <c r="B348" s="45">
        <v>7.56</v>
      </c>
      <c r="C348" s="59" t="s">
        <v>954</v>
      </c>
      <c r="D348" s="31" t="s">
        <v>400</v>
      </c>
      <c r="E348" s="50">
        <v>16</v>
      </c>
      <c r="F348" s="28">
        <v>713</v>
      </c>
      <c r="G348" s="47">
        <f t="shared" si="1162"/>
        <v>747.43999999999767</v>
      </c>
      <c r="H348" s="30">
        <f t="shared" si="1163"/>
        <v>-34.439999999997667</v>
      </c>
      <c r="I348" s="17" t="s">
        <v>464</v>
      </c>
      <c r="J348" s="23" t="str">
        <f t="shared" ref="J348" si="1292">TEXT(A348,"dddd")</f>
        <v>Monday</v>
      </c>
      <c r="K348" s="17"/>
      <c r="L348" s="23">
        <f t="shared" ref="L348" si="1293">DAY(A348)</f>
        <v>30</v>
      </c>
      <c r="M348" s="23" t="str">
        <f t="shared" ref="M348" si="1294">TEXT(A348,"mmmm")</f>
        <v>December</v>
      </c>
      <c r="N348" s="23">
        <f t="shared" ref="N348" si="1295">YEAR(A348)</f>
        <v>2019</v>
      </c>
    </row>
    <row r="349" spans="1:14" x14ac:dyDescent="0.2">
      <c r="A349" s="19">
        <v>43828</v>
      </c>
      <c r="B349" s="45">
        <v>-225</v>
      </c>
      <c r="C349" s="59" t="s">
        <v>445</v>
      </c>
      <c r="D349" s="31" t="s">
        <v>400</v>
      </c>
      <c r="E349" s="50">
        <v>92</v>
      </c>
      <c r="F349" s="28">
        <v>691</v>
      </c>
      <c r="G349" s="47">
        <f t="shared" si="1162"/>
        <v>739.87999999999772</v>
      </c>
      <c r="H349" s="30">
        <f t="shared" si="1163"/>
        <v>-48.879999999997722</v>
      </c>
      <c r="I349" s="17" t="s">
        <v>463</v>
      </c>
      <c r="J349" s="23" t="str">
        <f t="shared" ref="J349" si="1296">TEXT(A349,"dddd")</f>
        <v>Sunday</v>
      </c>
      <c r="K349" s="17"/>
      <c r="L349" s="23">
        <f t="shared" ref="L349" si="1297">DAY(A349)</f>
        <v>29</v>
      </c>
      <c r="M349" s="23" t="str">
        <f t="shared" ref="M349" si="1298">TEXT(A349,"mmmm")</f>
        <v>December</v>
      </c>
      <c r="N349" s="23">
        <f t="shared" ref="N349" si="1299">YEAR(A349)</f>
        <v>2019</v>
      </c>
    </row>
    <row r="350" spans="1:14" x14ac:dyDescent="0.2">
      <c r="A350" s="19">
        <v>43826</v>
      </c>
      <c r="B350" s="45">
        <v>4.29</v>
      </c>
      <c r="C350" s="59" t="s">
        <v>445</v>
      </c>
      <c r="D350" s="31" t="s">
        <v>443</v>
      </c>
      <c r="E350" s="50">
        <v>62</v>
      </c>
      <c r="F350" s="28">
        <v>916</v>
      </c>
      <c r="G350" s="47">
        <f t="shared" si="1162"/>
        <v>964.87999999999772</v>
      </c>
      <c r="H350" s="30">
        <f t="shared" si="1163"/>
        <v>-48.879999999997722</v>
      </c>
      <c r="I350" s="17" t="s">
        <v>463</v>
      </c>
      <c r="J350" s="23" t="str">
        <f t="shared" ref="J350:J351" si="1300">TEXT(A350,"dddd")</f>
        <v>Friday</v>
      </c>
      <c r="K350" s="17"/>
      <c r="L350" s="23">
        <f t="shared" ref="L350:L351" si="1301">DAY(A350)</f>
        <v>27</v>
      </c>
      <c r="M350" s="23" t="str">
        <f t="shared" ref="M350:M351" si="1302">TEXT(A350,"mmmm")</f>
        <v>December</v>
      </c>
      <c r="N350" s="23">
        <f t="shared" ref="N350:N351" si="1303">YEAR(A350)</f>
        <v>2019</v>
      </c>
    </row>
    <row r="351" spans="1:14" x14ac:dyDescent="0.2">
      <c r="A351" s="19">
        <v>43826</v>
      </c>
      <c r="B351" s="45">
        <v>-150.41999999999999</v>
      </c>
      <c r="C351" s="59" t="s">
        <v>445</v>
      </c>
      <c r="D351" s="31" t="s">
        <v>400</v>
      </c>
      <c r="E351" s="50">
        <v>111</v>
      </c>
      <c r="F351" s="28">
        <v>916</v>
      </c>
      <c r="G351" s="47">
        <f t="shared" si="1162"/>
        <v>960.58999999999776</v>
      </c>
      <c r="H351" s="30">
        <f t="shared" si="1163"/>
        <v>-44.589999999997758</v>
      </c>
      <c r="I351" s="17" t="s">
        <v>463</v>
      </c>
      <c r="J351" s="23" t="str">
        <f t="shared" si="1300"/>
        <v>Friday</v>
      </c>
      <c r="K351" s="17"/>
      <c r="L351" s="23">
        <f t="shared" si="1301"/>
        <v>27</v>
      </c>
      <c r="M351" s="23" t="str">
        <f t="shared" si="1302"/>
        <v>December</v>
      </c>
      <c r="N351" s="23">
        <f t="shared" si="1303"/>
        <v>2019</v>
      </c>
    </row>
    <row r="352" spans="1:14" x14ac:dyDescent="0.2">
      <c r="A352" s="19">
        <v>43825</v>
      </c>
      <c r="B352" s="45">
        <v>-150</v>
      </c>
      <c r="C352" s="59" t="s">
        <v>445</v>
      </c>
      <c r="D352" s="31" t="s">
        <v>400</v>
      </c>
      <c r="E352" s="50">
        <v>89</v>
      </c>
      <c r="F352" s="28">
        <v>1062</v>
      </c>
      <c r="G352" s="47">
        <f t="shared" si="1162"/>
        <v>1111.0099999999977</v>
      </c>
      <c r="H352" s="30">
        <f t="shared" si="1163"/>
        <v>-49.009999999997717</v>
      </c>
      <c r="I352" s="17" t="s">
        <v>463</v>
      </c>
      <c r="J352" s="23" t="str">
        <f t="shared" ref="J352" si="1304">TEXT(A352,"dddd")</f>
        <v>Thursday</v>
      </c>
      <c r="K352" s="17"/>
      <c r="L352" s="23">
        <f t="shared" ref="L352" si="1305">DAY(A352)</f>
        <v>26</v>
      </c>
      <c r="M352" s="23" t="str">
        <f t="shared" ref="M352" si="1306">TEXT(A352,"mmmm")</f>
        <v>December</v>
      </c>
      <c r="N352" s="23">
        <f t="shared" ref="N352" si="1307">YEAR(A352)</f>
        <v>2019</v>
      </c>
    </row>
    <row r="353" spans="1:14" x14ac:dyDescent="0.2">
      <c r="A353" s="19">
        <v>43824</v>
      </c>
      <c r="B353" s="45">
        <v>-61.33</v>
      </c>
      <c r="C353" s="59" t="s">
        <v>445</v>
      </c>
      <c r="D353" s="31" t="s">
        <v>400</v>
      </c>
      <c r="E353" s="50">
        <v>123</v>
      </c>
      <c r="F353" s="28">
        <v>1212</v>
      </c>
      <c r="G353" s="47">
        <f t="shared" si="1162"/>
        <v>1261.0099999999977</v>
      </c>
      <c r="H353" s="30">
        <f t="shared" si="1163"/>
        <v>-49.009999999997717</v>
      </c>
      <c r="I353" s="17" t="s">
        <v>463</v>
      </c>
      <c r="J353" s="23" t="str">
        <f t="shared" ref="J353" si="1308">TEXT(A353,"dddd")</f>
        <v>Wednesday</v>
      </c>
      <c r="K353" s="17"/>
      <c r="L353" s="23">
        <f t="shared" ref="L353" si="1309">DAY(A353)</f>
        <v>25</v>
      </c>
      <c r="M353" s="23" t="str">
        <f t="shared" ref="M353" si="1310">TEXT(A353,"mmmm")</f>
        <v>December</v>
      </c>
      <c r="N353" s="23">
        <f t="shared" ref="N353" si="1311">YEAR(A353)</f>
        <v>2019</v>
      </c>
    </row>
    <row r="354" spans="1:14" x14ac:dyDescent="0.2">
      <c r="A354" s="19">
        <v>43823</v>
      </c>
      <c r="B354" s="45">
        <v>-150</v>
      </c>
      <c r="C354" s="59" t="s">
        <v>445</v>
      </c>
      <c r="D354" s="31" t="s">
        <v>400</v>
      </c>
      <c r="E354" s="51">
        <v>115</v>
      </c>
      <c r="F354" s="28">
        <v>1273</v>
      </c>
      <c r="G354" s="47">
        <f t="shared" si="1162"/>
        <v>1322.3399999999976</v>
      </c>
      <c r="H354" s="30">
        <f t="shared" si="1163"/>
        <v>-49.339999999997644</v>
      </c>
      <c r="I354" s="17" t="s">
        <v>463</v>
      </c>
      <c r="J354" s="23" t="str">
        <f t="shared" ref="J354" si="1312">TEXT(A354,"dddd")</f>
        <v>Tuesday</v>
      </c>
      <c r="K354" s="17"/>
      <c r="L354" s="23">
        <f t="shared" ref="L354" si="1313">DAY(A354)</f>
        <v>24</v>
      </c>
      <c r="M354" s="23" t="str">
        <f t="shared" ref="M354" si="1314">TEXT(A354,"mmmm")</f>
        <v>December</v>
      </c>
      <c r="N354" s="23">
        <f t="shared" ref="N354" si="1315">YEAR(A354)</f>
        <v>2019</v>
      </c>
    </row>
    <row r="355" spans="1:14" x14ac:dyDescent="0.2">
      <c r="A355" s="19">
        <v>43822</v>
      </c>
      <c r="B355" s="45">
        <v>48.76</v>
      </c>
      <c r="C355" s="59" t="s">
        <v>954</v>
      </c>
      <c r="D355" s="31" t="s">
        <v>443</v>
      </c>
      <c r="E355" s="50">
        <v>15</v>
      </c>
      <c r="F355" s="28">
        <v>1423</v>
      </c>
      <c r="G355" s="47">
        <f t="shared" si="1162"/>
        <v>1472.3399999999976</v>
      </c>
      <c r="H355" s="30">
        <f t="shared" si="1163"/>
        <v>-49.339999999997644</v>
      </c>
      <c r="I355" s="17" t="s">
        <v>464</v>
      </c>
      <c r="J355" s="23" t="str">
        <f t="shared" ref="J355:J386" si="1316">TEXT(A355,"dddd")</f>
        <v>Monday</v>
      </c>
      <c r="K355" s="17"/>
      <c r="L355" s="23">
        <f t="shared" ref="L355" si="1317">DAY(A355)</f>
        <v>23</v>
      </c>
      <c r="M355" s="23" t="str">
        <f t="shared" ref="M355" si="1318">TEXT(A355,"mmmm")</f>
        <v>December</v>
      </c>
      <c r="N355" s="23">
        <f t="shared" ref="N355" si="1319">YEAR(A355)</f>
        <v>2019</v>
      </c>
    </row>
    <row r="356" spans="1:14" x14ac:dyDescent="0.2">
      <c r="A356" s="19">
        <v>43822</v>
      </c>
      <c r="B356" s="45">
        <v>-20.67</v>
      </c>
      <c r="C356" s="59" t="s">
        <v>445</v>
      </c>
      <c r="D356" s="31" t="s">
        <v>400</v>
      </c>
      <c r="E356" s="50">
        <v>98</v>
      </c>
      <c r="F356" s="28">
        <v>1423</v>
      </c>
      <c r="G356" s="47">
        <f t="shared" si="1162"/>
        <v>1423.5799999999977</v>
      </c>
      <c r="H356" s="30">
        <f t="shared" si="1163"/>
        <v>-0.5799999999976535</v>
      </c>
      <c r="I356" s="17" t="s">
        <v>463</v>
      </c>
      <c r="J356" s="23" t="str">
        <f t="shared" si="1316"/>
        <v>Monday</v>
      </c>
      <c r="K356" s="17"/>
      <c r="L356" s="23">
        <f t="shared" ref="L356" si="1320">DAY(A356)</f>
        <v>23</v>
      </c>
      <c r="M356" s="23" t="str">
        <f t="shared" ref="M356" si="1321">TEXT(A356,"mmmm")</f>
        <v>December</v>
      </c>
      <c r="N356" s="23">
        <f t="shared" ref="N356" si="1322">YEAR(A356)</f>
        <v>2019</v>
      </c>
    </row>
    <row r="357" spans="1:14" x14ac:dyDescent="0.2">
      <c r="A357" s="19">
        <v>43821</v>
      </c>
      <c r="B357" s="45">
        <v>-375</v>
      </c>
      <c r="C357" s="59" t="s">
        <v>445</v>
      </c>
      <c r="D357" s="31" t="s">
        <v>400</v>
      </c>
      <c r="E357" s="50">
        <v>146</v>
      </c>
      <c r="F357" s="28">
        <v>1395</v>
      </c>
      <c r="G357" s="47">
        <f t="shared" si="1162"/>
        <v>1444.2499999999977</v>
      </c>
      <c r="H357" s="30">
        <f t="shared" si="1163"/>
        <v>-49.249999999997726</v>
      </c>
      <c r="I357" s="17" t="s">
        <v>463</v>
      </c>
      <c r="J357" s="23" t="str">
        <f t="shared" si="1316"/>
        <v>Sunday</v>
      </c>
      <c r="K357" s="17"/>
      <c r="L357" s="23">
        <f t="shared" ref="L357" si="1323">DAY(A357)</f>
        <v>22</v>
      </c>
      <c r="M357" s="23" t="str">
        <f t="shared" ref="M357" si="1324">TEXT(A357,"mmmm")</f>
        <v>December</v>
      </c>
      <c r="N357" s="23">
        <f t="shared" ref="N357" si="1325">YEAR(A357)</f>
        <v>2019</v>
      </c>
    </row>
    <row r="358" spans="1:14" x14ac:dyDescent="0.2">
      <c r="A358" s="19">
        <v>43820</v>
      </c>
      <c r="B358" s="45">
        <v>7.95</v>
      </c>
      <c r="C358" s="59" t="s">
        <v>445</v>
      </c>
      <c r="D358" s="31" t="s">
        <v>400</v>
      </c>
      <c r="E358" s="50">
        <v>75</v>
      </c>
      <c r="F358" s="28">
        <v>1770</v>
      </c>
      <c r="G358" s="47">
        <f t="shared" si="1162"/>
        <v>1819.2499999999977</v>
      </c>
      <c r="H358" s="30">
        <f t="shared" si="1163"/>
        <v>-49.249999999997726</v>
      </c>
      <c r="I358" s="17" t="s">
        <v>463</v>
      </c>
      <c r="J358" s="23" t="str">
        <f t="shared" si="1316"/>
        <v>Saturday</v>
      </c>
      <c r="K358" s="17"/>
      <c r="L358" s="23">
        <f t="shared" ref="L358" si="1326">DAY(A358)</f>
        <v>21</v>
      </c>
      <c r="M358" s="23" t="str">
        <f t="shared" ref="M358" si="1327">TEXT(A358,"mmmm")</f>
        <v>December</v>
      </c>
      <c r="N358" s="23">
        <f t="shared" ref="N358" si="1328">YEAR(A358)</f>
        <v>2019</v>
      </c>
    </row>
    <row r="359" spans="1:14" x14ac:dyDescent="0.2">
      <c r="A359" s="19">
        <v>43819</v>
      </c>
      <c r="B359" s="45">
        <v>-225</v>
      </c>
      <c r="C359" s="59" t="s">
        <v>445</v>
      </c>
      <c r="D359" s="31" t="s">
        <v>400</v>
      </c>
      <c r="E359" s="50">
        <v>47</v>
      </c>
      <c r="F359" s="28">
        <v>1762</v>
      </c>
      <c r="G359" s="47">
        <f t="shared" si="1162"/>
        <v>1811.2999999999977</v>
      </c>
      <c r="H359" s="30">
        <f t="shared" si="1163"/>
        <v>-49.299999999997681</v>
      </c>
      <c r="I359" s="17" t="s">
        <v>463</v>
      </c>
      <c r="J359" s="23" t="str">
        <f t="shared" si="1316"/>
        <v>Friday</v>
      </c>
      <c r="K359" s="17"/>
      <c r="L359" s="23">
        <f t="shared" ref="L359" si="1329">DAY(A359)</f>
        <v>20</v>
      </c>
      <c r="M359" s="23" t="str">
        <f t="shared" ref="M359" si="1330">TEXT(A359,"mmmm")</f>
        <v>December</v>
      </c>
      <c r="N359" s="23">
        <f t="shared" ref="N359" si="1331">YEAR(A359)</f>
        <v>2019</v>
      </c>
    </row>
    <row r="360" spans="1:14" x14ac:dyDescent="0.2">
      <c r="A360" s="19">
        <v>43818</v>
      </c>
      <c r="B360" s="45">
        <v>25</v>
      </c>
      <c r="C360" s="59" t="s">
        <v>952</v>
      </c>
      <c r="D360" s="31" t="s">
        <v>443</v>
      </c>
      <c r="E360" s="52" t="s">
        <v>509</v>
      </c>
      <c r="F360" s="28">
        <v>1987</v>
      </c>
      <c r="G360" s="47">
        <f t="shared" si="1162"/>
        <v>2036.2999999999977</v>
      </c>
      <c r="H360" s="30">
        <f t="shared" si="1163"/>
        <v>-49.299999999997681</v>
      </c>
      <c r="I360" s="17" t="s">
        <v>466</v>
      </c>
      <c r="J360" s="23" t="str">
        <f t="shared" si="1316"/>
        <v>Thursday</v>
      </c>
      <c r="K360" s="17" t="s">
        <v>445</v>
      </c>
      <c r="L360" s="23">
        <f t="shared" ref="L360" si="1332">DAY(A360)</f>
        <v>19</v>
      </c>
      <c r="M360" s="23" t="str">
        <f t="shared" ref="M360" si="1333">TEXT(A360,"mmmm")</f>
        <v>December</v>
      </c>
      <c r="N360" s="23">
        <f t="shared" ref="N360" si="1334">YEAR(A360)</f>
        <v>2019</v>
      </c>
    </row>
    <row r="361" spans="1:14" x14ac:dyDescent="0.2">
      <c r="A361" s="19">
        <v>43818</v>
      </c>
      <c r="B361" s="45">
        <v>107.99</v>
      </c>
      <c r="C361" s="59" t="s">
        <v>445</v>
      </c>
      <c r="D361" s="31" t="s">
        <v>400</v>
      </c>
      <c r="E361" s="50">
        <v>120</v>
      </c>
      <c r="F361" s="28">
        <v>1987</v>
      </c>
      <c r="G361" s="47">
        <f t="shared" si="1162"/>
        <v>2011.2999999999977</v>
      </c>
      <c r="H361" s="30">
        <f t="shared" si="1163"/>
        <v>-24.299999999997681</v>
      </c>
      <c r="I361" s="17" t="s">
        <v>463</v>
      </c>
      <c r="J361" s="23" t="str">
        <f t="shared" si="1316"/>
        <v>Thursday</v>
      </c>
      <c r="K361" s="17"/>
      <c r="L361" s="23">
        <f t="shared" ref="L361" si="1335">DAY(A361)</f>
        <v>19</v>
      </c>
      <c r="M361" s="23" t="str">
        <f t="shared" ref="M361" si="1336">TEXT(A361,"mmmm")</f>
        <v>December</v>
      </c>
      <c r="N361" s="23">
        <f t="shared" ref="N361" si="1337">YEAR(A361)</f>
        <v>2019</v>
      </c>
    </row>
    <row r="362" spans="1:14" x14ac:dyDescent="0.2">
      <c r="A362" s="19">
        <v>43817</v>
      </c>
      <c r="B362" s="45">
        <v>145.63</v>
      </c>
      <c r="C362" s="59" t="s">
        <v>445</v>
      </c>
      <c r="D362" s="31" t="s">
        <v>400</v>
      </c>
      <c r="E362" s="50">
        <v>99</v>
      </c>
      <c r="F362" s="28">
        <v>1854</v>
      </c>
      <c r="G362" s="47">
        <f t="shared" si="1162"/>
        <v>1903.3099999999977</v>
      </c>
      <c r="H362" s="30">
        <f t="shared" si="1163"/>
        <v>-49.309999999997672</v>
      </c>
      <c r="I362" s="17" t="s">
        <v>463</v>
      </c>
      <c r="J362" s="23" t="str">
        <f t="shared" si="1316"/>
        <v>Wednesday</v>
      </c>
      <c r="K362" s="17"/>
      <c r="L362" s="23">
        <f t="shared" ref="L362" si="1338">DAY(A362)</f>
        <v>18</v>
      </c>
      <c r="M362" s="23" t="str">
        <f t="shared" ref="M362" si="1339">TEXT(A362,"mmmm")</f>
        <v>December</v>
      </c>
      <c r="N362" s="23">
        <f t="shared" ref="N362" si="1340">YEAR(A362)</f>
        <v>2019</v>
      </c>
    </row>
    <row r="363" spans="1:14" x14ac:dyDescent="0.2">
      <c r="A363" s="19">
        <v>43816</v>
      </c>
      <c r="B363" s="45">
        <v>-300</v>
      </c>
      <c r="C363" s="59" t="s">
        <v>445</v>
      </c>
      <c r="D363" s="31" t="s">
        <v>443</v>
      </c>
      <c r="E363" s="50">
        <v>34</v>
      </c>
      <c r="F363" s="28">
        <v>1708</v>
      </c>
      <c r="G363" s="47">
        <f t="shared" si="1162"/>
        <v>1757.6799999999976</v>
      </c>
      <c r="H363" s="30">
        <f t="shared" si="1163"/>
        <v>-49.679999999997563</v>
      </c>
      <c r="I363" s="17" t="s">
        <v>463</v>
      </c>
      <c r="J363" s="23" t="str">
        <f t="shared" si="1316"/>
        <v>Tuesday</v>
      </c>
      <c r="K363" s="17"/>
      <c r="L363" s="23">
        <f t="shared" ref="L363" si="1341">DAY(A363)</f>
        <v>17</v>
      </c>
      <c r="M363" s="23" t="str">
        <f t="shared" ref="M363" si="1342">TEXT(A363,"mmmm")</f>
        <v>December</v>
      </c>
      <c r="N363" s="23">
        <f t="shared" ref="N363" si="1343">YEAR(A363)</f>
        <v>2019</v>
      </c>
    </row>
    <row r="364" spans="1:14" x14ac:dyDescent="0.2">
      <c r="A364" s="19">
        <v>43816</v>
      </c>
      <c r="B364" s="45">
        <v>229.84</v>
      </c>
      <c r="C364" s="59" t="s">
        <v>445</v>
      </c>
      <c r="D364" s="31" t="s">
        <v>400</v>
      </c>
      <c r="E364" s="51">
        <v>44</v>
      </c>
      <c r="F364" s="28">
        <v>1708</v>
      </c>
      <c r="G364" s="47">
        <f t="shared" si="1162"/>
        <v>2057.6799999999976</v>
      </c>
      <c r="H364" s="30">
        <f t="shared" si="1163"/>
        <v>-349.67999999999756</v>
      </c>
      <c r="I364" s="17" t="s">
        <v>463</v>
      </c>
      <c r="J364" s="23" t="str">
        <f t="shared" si="1316"/>
        <v>Tuesday</v>
      </c>
      <c r="K364" s="17"/>
      <c r="L364" s="23">
        <f t="shared" ref="L364" si="1344">DAY(A364)</f>
        <v>17</v>
      </c>
      <c r="M364" s="23" t="str">
        <f t="shared" ref="M364" si="1345">TEXT(A364,"mmmm")</f>
        <v>December</v>
      </c>
      <c r="N364" s="23">
        <f t="shared" ref="N364" si="1346">YEAR(A364)</f>
        <v>2019</v>
      </c>
    </row>
    <row r="365" spans="1:14" x14ac:dyDescent="0.2">
      <c r="A365" s="19">
        <v>43808</v>
      </c>
      <c r="B365" s="45">
        <v>106.77</v>
      </c>
      <c r="C365" s="59" t="s">
        <v>445</v>
      </c>
      <c r="D365" s="31" t="s">
        <v>443</v>
      </c>
      <c r="E365" s="50">
        <v>162</v>
      </c>
      <c r="F365" s="28">
        <v>1778</v>
      </c>
      <c r="G365" s="47">
        <f t="shared" si="1162"/>
        <v>1827.8399999999976</v>
      </c>
      <c r="H365" s="30">
        <f t="shared" si="1163"/>
        <v>-49.839999999997644</v>
      </c>
      <c r="I365" s="17" t="s">
        <v>463</v>
      </c>
      <c r="J365" s="23" t="str">
        <f t="shared" si="1316"/>
        <v>Monday</v>
      </c>
      <c r="K365" s="17"/>
      <c r="L365" s="23">
        <f t="shared" ref="L365" si="1347">DAY(A365)</f>
        <v>9</v>
      </c>
      <c r="M365" s="23" t="str">
        <f t="shared" ref="M365" si="1348">TEXT(A365,"mmmm")</f>
        <v>December</v>
      </c>
      <c r="N365" s="23">
        <f t="shared" ref="N365" si="1349">YEAR(A365)</f>
        <v>2019</v>
      </c>
    </row>
    <row r="366" spans="1:14" x14ac:dyDescent="0.2">
      <c r="A366" s="19">
        <v>43808</v>
      </c>
      <c r="B366" s="45">
        <v>-42.45</v>
      </c>
      <c r="C366" s="59" t="s">
        <v>954</v>
      </c>
      <c r="D366" s="31" t="s">
        <v>400</v>
      </c>
      <c r="E366" s="50">
        <v>19</v>
      </c>
      <c r="F366" s="28">
        <v>1778</v>
      </c>
      <c r="G366" s="47">
        <f t="shared" si="1162"/>
        <v>1721.0699999999977</v>
      </c>
      <c r="H366" s="30">
        <f t="shared" si="1163"/>
        <v>56.930000000002337</v>
      </c>
      <c r="I366" s="17" t="s">
        <v>464</v>
      </c>
      <c r="J366" s="23" t="str">
        <f t="shared" si="1316"/>
        <v>Monday</v>
      </c>
      <c r="K366" s="17"/>
      <c r="L366" s="23">
        <f t="shared" ref="L366" si="1350">DAY(A366)</f>
        <v>9</v>
      </c>
      <c r="M366" s="23" t="str">
        <f t="shared" ref="M366" si="1351">TEXT(A366,"mmmm")</f>
        <v>December</v>
      </c>
      <c r="N366" s="23">
        <f t="shared" ref="N366" si="1352">YEAR(A366)</f>
        <v>2019</v>
      </c>
    </row>
    <row r="367" spans="1:14" x14ac:dyDescent="0.2">
      <c r="A367" s="19">
        <v>43807</v>
      </c>
      <c r="B367" s="45">
        <v>25</v>
      </c>
      <c r="C367" s="59" t="s">
        <v>952</v>
      </c>
      <c r="D367" s="31" t="s">
        <v>443</v>
      </c>
      <c r="E367" s="52" t="s">
        <v>509</v>
      </c>
      <c r="F367" s="28">
        <v>1714</v>
      </c>
      <c r="G367" s="47">
        <f t="shared" si="1162"/>
        <v>1763.5199999999977</v>
      </c>
      <c r="H367" s="30">
        <f t="shared" si="1163"/>
        <v>-49.519999999997708</v>
      </c>
      <c r="I367" s="17" t="s">
        <v>466</v>
      </c>
      <c r="J367" s="23" t="str">
        <f t="shared" si="1316"/>
        <v>Sunday</v>
      </c>
      <c r="K367" s="17" t="s">
        <v>445</v>
      </c>
      <c r="L367" s="23">
        <f t="shared" ref="L367" si="1353">DAY(A367)</f>
        <v>8</v>
      </c>
      <c r="M367" s="23" t="str">
        <f t="shared" ref="M367" si="1354">TEXT(A367,"mmmm")</f>
        <v>December</v>
      </c>
      <c r="N367" s="23">
        <f t="shared" ref="N367" si="1355">YEAR(A367)</f>
        <v>2019</v>
      </c>
    </row>
    <row r="368" spans="1:14" x14ac:dyDescent="0.2">
      <c r="A368" s="19">
        <v>43807</v>
      </c>
      <c r="B368" s="45">
        <v>175.86</v>
      </c>
      <c r="C368" s="59" t="s">
        <v>445</v>
      </c>
      <c r="D368" s="31" t="s">
        <v>400</v>
      </c>
      <c r="E368" s="50">
        <v>167</v>
      </c>
      <c r="F368" s="28">
        <v>1714</v>
      </c>
      <c r="G368" s="47">
        <f t="shared" si="1162"/>
        <v>1738.5199999999977</v>
      </c>
      <c r="H368" s="30">
        <f t="shared" si="1163"/>
        <v>-24.519999999997708</v>
      </c>
      <c r="I368" s="17" t="s">
        <v>463</v>
      </c>
      <c r="J368" s="23" t="str">
        <f t="shared" si="1316"/>
        <v>Sunday</v>
      </c>
      <c r="K368" s="17"/>
      <c r="L368" s="23">
        <f t="shared" ref="L368" si="1356">DAY(A368)</f>
        <v>8</v>
      </c>
      <c r="M368" s="23" t="str">
        <f t="shared" ref="M368" si="1357">TEXT(A368,"mmmm")</f>
        <v>December</v>
      </c>
      <c r="N368" s="23">
        <f t="shared" ref="N368" si="1358">YEAR(A368)</f>
        <v>2019</v>
      </c>
    </row>
    <row r="369" spans="1:14" x14ac:dyDescent="0.2">
      <c r="A369" s="19">
        <v>43806</v>
      </c>
      <c r="B369" s="45">
        <v>-300</v>
      </c>
      <c r="C369" s="59" t="s">
        <v>445</v>
      </c>
      <c r="D369" s="31" t="s">
        <v>400</v>
      </c>
      <c r="E369" s="50">
        <v>162</v>
      </c>
      <c r="F369" s="28">
        <v>1513</v>
      </c>
      <c r="G369" s="47">
        <f t="shared" si="1162"/>
        <v>1562.6599999999976</v>
      </c>
      <c r="H369" s="30">
        <f t="shared" si="1163"/>
        <v>-49.659999999997581</v>
      </c>
      <c r="I369" s="17" t="s">
        <v>463</v>
      </c>
      <c r="J369" s="23" t="str">
        <f t="shared" si="1316"/>
        <v>Saturday</v>
      </c>
      <c r="K369" s="17"/>
      <c r="L369" s="23">
        <f t="shared" ref="L369" si="1359">DAY(A369)</f>
        <v>7</v>
      </c>
      <c r="M369" s="23" t="str">
        <f t="shared" ref="M369" si="1360">TEXT(A369,"mmmm")</f>
        <v>December</v>
      </c>
      <c r="N369" s="23">
        <f t="shared" ref="N369" si="1361">YEAR(A369)</f>
        <v>2019</v>
      </c>
    </row>
    <row r="370" spans="1:14" x14ac:dyDescent="0.2">
      <c r="A370" s="19">
        <v>43805</v>
      </c>
      <c r="B370" s="45">
        <v>21.79</v>
      </c>
      <c r="C370" s="59" t="s">
        <v>445</v>
      </c>
      <c r="D370" s="31" t="s">
        <v>443</v>
      </c>
      <c r="E370" s="50">
        <v>206</v>
      </c>
      <c r="F370" s="28">
        <v>1813</v>
      </c>
      <c r="G370" s="47">
        <f t="shared" si="1162"/>
        <v>1862.6599999999976</v>
      </c>
      <c r="H370" s="30">
        <f t="shared" si="1163"/>
        <v>-49.659999999997581</v>
      </c>
      <c r="I370" s="17" t="s">
        <v>463</v>
      </c>
      <c r="J370" s="23" t="str">
        <f t="shared" si="1316"/>
        <v>Friday</v>
      </c>
      <c r="K370" s="17"/>
      <c r="L370" s="23">
        <f t="shared" ref="L370" si="1362">DAY(A370)</f>
        <v>6</v>
      </c>
      <c r="M370" s="23" t="str">
        <f t="shared" ref="M370" si="1363">TEXT(A370,"mmmm")</f>
        <v>December</v>
      </c>
      <c r="N370" s="23">
        <f t="shared" ref="N370" si="1364">YEAR(A370)</f>
        <v>2019</v>
      </c>
    </row>
    <row r="371" spans="1:14" x14ac:dyDescent="0.2">
      <c r="A371" s="19">
        <v>43805</v>
      </c>
      <c r="B371" s="45">
        <v>-1000</v>
      </c>
      <c r="C371" s="59" t="s">
        <v>454</v>
      </c>
      <c r="D371" s="31" t="s">
        <v>400</v>
      </c>
      <c r="E371" s="52" t="s">
        <v>509</v>
      </c>
      <c r="F371" s="28">
        <v>1791</v>
      </c>
      <c r="G371" s="47">
        <f t="shared" si="1162"/>
        <v>1840.8699999999976</v>
      </c>
      <c r="H371" s="30">
        <f t="shared" si="1163"/>
        <v>-49.869999999997617</v>
      </c>
      <c r="I371" s="17" t="s">
        <v>466</v>
      </c>
      <c r="J371" s="23" t="str">
        <f t="shared" si="1316"/>
        <v>Friday</v>
      </c>
      <c r="K371" s="17" t="s">
        <v>455</v>
      </c>
      <c r="L371" s="23">
        <f t="shared" ref="L371" si="1365">DAY(A371)</f>
        <v>6</v>
      </c>
      <c r="M371" s="23" t="str">
        <f t="shared" ref="M371" si="1366">TEXT(A371,"mmmm")</f>
        <v>December</v>
      </c>
      <c r="N371" s="23">
        <f t="shared" ref="N371" si="1367">YEAR(A371)</f>
        <v>2019</v>
      </c>
    </row>
    <row r="372" spans="1:14" x14ac:dyDescent="0.2">
      <c r="A372" s="19">
        <v>43804</v>
      </c>
      <c r="B372" s="45">
        <v>25</v>
      </c>
      <c r="C372" s="59" t="s">
        <v>952</v>
      </c>
      <c r="D372" s="31" t="s">
        <v>450</v>
      </c>
      <c r="E372" s="52" t="s">
        <v>509</v>
      </c>
      <c r="F372" s="28">
        <v>2791</v>
      </c>
      <c r="G372" s="47">
        <f t="shared" si="1162"/>
        <v>2840.8699999999976</v>
      </c>
      <c r="H372" s="30">
        <f t="shared" si="1163"/>
        <v>-49.869999999997617</v>
      </c>
      <c r="I372" s="17" t="s">
        <v>466</v>
      </c>
      <c r="J372" s="23" t="str">
        <f t="shared" si="1316"/>
        <v>Thursday</v>
      </c>
      <c r="K372" s="17" t="s">
        <v>445</v>
      </c>
      <c r="L372" s="23">
        <f t="shared" ref="L372" si="1368">DAY(A372)</f>
        <v>5</v>
      </c>
      <c r="M372" s="23" t="str">
        <f t="shared" ref="M372" si="1369">TEXT(A372,"mmmm")</f>
        <v>December</v>
      </c>
      <c r="N372" s="23">
        <f t="shared" ref="N372" si="1370">YEAR(A372)</f>
        <v>2019</v>
      </c>
    </row>
    <row r="373" spans="1:14" x14ac:dyDescent="0.2">
      <c r="A373" s="19">
        <v>43804</v>
      </c>
      <c r="B373" s="45">
        <v>25</v>
      </c>
      <c r="C373" s="59" t="s">
        <v>952</v>
      </c>
      <c r="D373" s="31" t="s">
        <v>443</v>
      </c>
      <c r="E373" s="52" t="s">
        <v>509</v>
      </c>
      <c r="F373" s="28">
        <v>2791</v>
      </c>
      <c r="G373" s="47">
        <f t="shared" si="1162"/>
        <v>2815.8699999999976</v>
      </c>
      <c r="H373" s="30">
        <f t="shared" si="1163"/>
        <v>-24.869999999997617</v>
      </c>
      <c r="I373" s="17" t="s">
        <v>466</v>
      </c>
      <c r="J373" s="23" t="str">
        <f t="shared" si="1316"/>
        <v>Thursday</v>
      </c>
      <c r="K373" s="17" t="s">
        <v>445</v>
      </c>
      <c r="L373" s="23">
        <f t="shared" ref="L373:L374" si="1371">DAY(A373)</f>
        <v>5</v>
      </c>
      <c r="M373" s="23" t="str">
        <f t="shared" ref="M373:M374" si="1372">TEXT(A373,"mmmm")</f>
        <v>December</v>
      </c>
      <c r="N373" s="23">
        <f t="shared" ref="N373:N374" si="1373">YEAR(A373)</f>
        <v>2019</v>
      </c>
    </row>
    <row r="374" spans="1:14" x14ac:dyDescent="0.2">
      <c r="A374" s="19">
        <v>43804</v>
      </c>
      <c r="B374" s="45">
        <v>-328.35</v>
      </c>
      <c r="C374" s="59" t="s">
        <v>445</v>
      </c>
      <c r="D374" s="31" t="s">
        <v>400</v>
      </c>
      <c r="E374" s="50">
        <v>257</v>
      </c>
      <c r="F374" s="28">
        <v>2791</v>
      </c>
      <c r="G374" s="47">
        <f t="shared" si="1162"/>
        <v>2790.8699999999976</v>
      </c>
      <c r="H374" s="30">
        <f t="shared" si="1163"/>
        <v>0.13000000000238288</v>
      </c>
      <c r="I374" s="17" t="s">
        <v>463</v>
      </c>
      <c r="J374" s="23" t="str">
        <f t="shared" si="1316"/>
        <v>Thursday</v>
      </c>
      <c r="K374" s="17"/>
      <c r="L374" s="23">
        <f t="shared" si="1371"/>
        <v>5</v>
      </c>
      <c r="M374" s="23" t="str">
        <f t="shared" si="1372"/>
        <v>December</v>
      </c>
      <c r="N374" s="23">
        <f t="shared" si="1373"/>
        <v>2019</v>
      </c>
    </row>
    <row r="375" spans="1:14" x14ac:dyDescent="0.2">
      <c r="A375" s="19">
        <v>43803</v>
      </c>
      <c r="B375" s="45">
        <v>214.38</v>
      </c>
      <c r="C375" s="59" t="s">
        <v>445</v>
      </c>
      <c r="D375" s="31" t="s">
        <v>400</v>
      </c>
      <c r="E375" s="50">
        <v>101</v>
      </c>
      <c r="F375" s="28">
        <v>3069</v>
      </c>
      <c r="G375" s="47">
        <f t="shared" ref="G375:G438" si="1374">G376+B375</f>
        <v>3119.2199999999975</v>
      </c>
      <c r="H375" s="30">
        <f t="shared" ref="H375:H438" si="1375">F375-G375</f>
        <v>-50.219999999997526</v>
      </c>
      <c r="I375" s="17" t="s">
        <v>463</v>
      </c>
      <c r="J375" s="23" t="str">
        <f t="shared" si="1316"/>
        <v>Wednesday</v>
      </c>
      <c r="K375" s="17"/>
      <c r="L375" s="23">
        <f t="shared" ref="L375" si="1376">DAY(A375)</f>
        <v>4</v>
      </c>
      <c r="M375" s="23" t="str">
        <f t="shared" ref="M375" si="1377">TEXT(A375,"mmmm")</f>
        <v>December</v>
      </c>
      <c r="N375" s="23">
        <f t="shared" ref="N375" si="1378">YEAR(A375)</f>
        <v>2019</v>
      </c>
    </row>
    <row r="376" spans="1:14" x14ac:dyDescent="0.2">
      <c r="A376" s="19">
        <v>43802</v>
      </c>
      <c r="B376" s="45">
        <v>25</v>
      </c>
      <c r="C376" s="59" t="s">
        <v>952</v>
      </c>
      <c r="D376" s="31" t="s">
        <v>443</v>
      </c>
      <c r="E376" s="52" t="s">
        <v>509</v>
      </c>
      <c r="F376" s="28">
        <v>2855</v>
      </c>
      <c r="G376" s="47">
        <f t="shared" si="1374"/>
        <v>2904.8399999999974</v>
      </c>
      <c r="H376" s="30">
        <f t="shared" si="1375"/>
        <v>-49.839999999997417</v>
      </c>
      <c r="I376" s="17" t="s">
        <v>466</v>
      </c>
      <c r="J376" s="23" t="str">
        <f t="shared" si="1316"/>
        <v>Tuesday</v>
      </c>
      <c r="K376" s="17" t="s">
        <v>445</v>
      </c>
      <c r="L376" s="23">
        <f t="shared" ref="L376:L377" si="1379">DAY(A376)</f>
        <v>3</v>
      </c>
      <c r="M376" s="23" t="str">
        <f t="shared" ref="M376:M377" si="1380">TEXT(A376,"mmmm")</f>
        <v>December</v>
      </c>
      <c r="N376" s="23">
        <f t="shared" ref="N376:N377" si="1381">YEAR(A376)</f>
        <v>2019</v>
      </c>
    </row>
    <row r="377" spans="1:14" x14ac:dyDescent="0.2">
      <c r="A377" s="19">
        <v>43802</v>
      </c>
      <c r="B377" s="45">
        <v>209.81</v>
      </c>
      <c r="C377" s="59" t="s">
        <v>445</v>
      </c>
      <c r="D377" s="31" t="s">
        <v>400</v>
      </c>
      <c r="E377" s="51">
        <v>55</v>
      </c>
      <c r="F377" s="28">
        <v>2855</v>
      </c>
      <c r="G377" s="47">
        <f t="shared" si="1374"/>
        <v>2879.8399999999974</v>
      </c>
      <c r="H377" s="30">
        <f t="shared" si="1375"/>
        <v>-24.839999999997417</v>
      </c>
      <c r="I377" s="17" t="s">
        <v>463</v>
      </c>
      <c r="J377" s="23" t="str">
        <f t="shared" si="1316"/>
        <v>Tuesday</v>
      </c>
      <c r="K377" s="17"/>
      <c r="L377" s="23">
        <f t="shared" si="1379"/>
        <v>3</v>
      </c>
      <c r="M377" s="23" t="str">
        <f t="shared" si="1380"/>
        <v>December</v>
      </c>
      <c r="N377" s="23">
        <f t="shared" si="1381"/>
        <v>2019</v>
      </c>
    </row>
    <row r="378" spans="1:14" x14ac:dyDescent="0.2">
      <c r="A378" s="19">
        <v>43801</v>
      </c>
      <c r="B378" s="45">
        <v>0.45</v>
      </c>
      <c r="C378" s="59" t="s">
        <v>954</v>
      </c>
      <c r="D378" s="31" t="s">
        <v>400</v>
      </c>
      <c r="E378" s="50">
        <v>76</v>
      </c>
      <c r="F378" s="28">
        <v>2620</v>
      </c>
      <c r="G378" s="47">
        <f t="shared" si="1374"/>
        <v>2670.0299999999975</v>
      </c>
      <c r="H378" s="30">
        <f t="shared" si="1375"/>
        <v>-50.029999999997472</v>
      </c>
      <c r="I378" s="17" t="s">
        <v>464</v>
      </c>
      <c r="J378" s="23" t="str">
        <f t="shared" si="1316"/>
        <v>Monday</v>
      </c>
      <c r="K378" s="17"/>
      <c r="L378" s="23">
        <f t="shared" ref="L378" si="1382">DAY(A378)</f>
        <v>2</v>
      </c>
      <c r="M378" s="23" t="str">
        <f t="shared" ref="M378" si="1383">TEXT(A378,"mmmm")</f>
        <v>December</v>
      </c>
      <c r="N378" s="23">
        <f t="shared" ref="N378" si="1384">YEAR(A378)</f>
        <v>2019</v>
      </c>
    </row>
    <row r="379" spans="1:14" x14ac:dyDescent="0.2">
      <c r="A379" s="19">
        <v>43801</v>
      </c>
      <c r="B379" s="45">
        <v>-101.07</v>
      </c>
      <c r="C379" s="59" t="s">
        <v>954</v>
      </c>
      <c r="D379" s="31" t="s">
        <v>400</v>
      </c>
      <c r="E379" s="50">
        <v>70</v>
      </c>
      <c r="F379" s="28">
        <v>2620</v>
      </c>
      <c r="G379" s="47">
        <f t="shared" si="1374"/>
        <v>2669.5799999999977</v>
      </c>
      <c r="H379" s="30">
        <f t="shared" si="1375"/>
        <v>-49.579999999997654</v>
      </c>
      <c r="I379" s="17" t="s">
        <v>464</v>
      </c>
      <c r="J379" s="23" t="str">
        <f t="shared" si="1316"/>
        <v>Monday</v>
      </c>
      <c r="K379" s="17"/>
      <c r="L379" s="23">
        <f t="shared" ref="L379" si="1385">DAY(A379)</f>
        <v>2</v>
      </c>
      <c r="M379" s="23" t="str">
        <f t="shared" ref="M379" si="1386">TEXT(A379,"mmmm")</f>
        <v>December</v>
      </c>
      <c r="N379" s="23">
        <f t="shared" ref="N379" si="1387">YEAR(A379)</f>
        <v>2019</v>
      </c>
    </row>
    <row r="380" spans="1:14" x14ac:dyDescent="0.2">
      <c r="A380" s="19">
        <v>43800</v>
      </c>
      <c r="B380" s="45">
        <v>25</v>
      </c>
      <c r="C380" s="59" t="s">
        <v>952</v>
      </c>
      <c r="D380" s="31" t="s">
        <v>450</v>
      </c>
      <c r="E380" s="52" t="s">
        <v>509</v>
      </c>
      <c r="F380" s="28">
        <v>2721</v>
      </c>
      <c r="G380" s="47">
        <f t="shared" si="1374"/>
        <v>2770.6499999999978</v>
      </c>
      <c r="H380" s="30">
        <f t="shared" si="1375"/>
        <v>-49.649999999997817</v>
      </c>
      <c r="I380" s="17" t="s">
        <v>466</v>
      </c>
      <c r="J380" s="23" t="str">
        <f t="shared" si="1316"/>
        <v>Sunday</v>
      </c>
      <c r="K380" s="17" t="s">
        <v>445</v>
      </c>
      <c r="L380" s="23">
        <f t="shared" ref="L380:L382" si="1388">DAY(A380)</f>
        <v>1</v>
      </c>
      <c r="M380" s="23" t="str">
        <f t="shared" ref="M380:M382" si="1389">TEXT(A380,"mmmm")</f>
        <v>December</v>
      </c>
      <c r="N380" s="23">
        <f t="shared" ref="N380:N382" si="1390">YEAR(A380)</f>
        <v>2019</v>
      </c>
    </row>
    <row r="381" spans="1:14" x14ac:dyDescent="0.2">
      <c r="A381" s="19">
        <v>43800</v>
      </c>
      <c r="B381" s="45">
        <v>281.39999999999998</v>
      </c>
      <c r="C381" s="59" t="s">
        <v>445</v>
      </c>
      <c r="D381" s="31" t="s">
        <v>443</v>
      </c>
      <c r="E381" s="50">
        <v>76</v>
      </c>
      <c r="F381" s="28">
        <v>2721</v>
      </c>
      <c r="G381" s="47">
        <f t="shared" si="1374"/>
        <v>2745.6499999999978</v>
      </c>
      <c r="H381" s="30">
        <f t="shared" si="1375"/>
        <v>-24.649999999997817</v>
      </c>
      <c r="I381" s="17" t="s">
        <v>463</v>
      </c>
      <c r="J381" s="23" t="str">
        <f t="shared" si="1316"/>
        <v>Sunday</v>
      </c>
      <c r="K381" s="17"/>
      <c r="L381" s="23">
        <f t="shared" si="1388"/>
        <v>1</v>
      </c>
      <c r="M381" s="23" t="str">
        <f t="shared" si="1389"/>
        <v>December</v>
      </c>
      <c r="N381" s="23">
        <f t="shared" si="1390"/>
        <v>2019</v>
      </c>
    </row>
    <row r="382" spans="1:14" x14ac:dyDescent="0.2">
      <c r="A382" s="19">
        <v>43800</v>
      </c>
      <c r="B382" s="45">
        <v>-155.63</v>
      </c>
      <c r="C382" s="59" t="s">
        <v>954</v>
      </c>
      <c r="D382" s="31" t="s">
        <v>400</v>
      </c>
      <c r="E382" s="50">
        <v>78</v>
      </c>
      <c r="F382" s="28">
        <v>2721</v>
      </c>
      <c r="G382" s="47">
        <f t="shared" si="1374"/>
        <v>2464.2499999999977</v>
      </c>
      <c r="H382" s="30">
        <f t="shared" si="1375"/>
        <v>256.75000000000227</v>
      </c>
      <c r="I382" s="17" t="s">
        <v>464</v>
      </c>
      <c r="J382" s="23" t="str">
        <f t="shared" si="1316"/>
        <v>Sunday</v>
      </c>
      <c r="K382" s="17"/>
      <c r="L382" s="23">
        <f t="shared" si="1388"/>
        <v>1</v>
      </c>
      <c r="M382" s="23" t="str">
        <f t="shared" si="1389"/>
        <v>December</v>
      </c>
      <c r="N382" s="23">
        <f t="shared" si="1390"/>
        <v>2019</v>
      </c>
    </row>
    <row r="383" spans="1:14" x14ac:dyDescent="0.2">
      <c r="A383" s="19">
        <v>43799</v>
      </c>
      <c r="B383" s="45">
        <v>-98.84</v>
      </c>
      <c r="C383" s="59" t="s">
        <v>445</v>
      </c>
      <c r="D383" s="31" t="s">
        <v>400</v>
      </c>
      <c r="E383" s="50">
        <v>91</v>
      </c>
      <c r="F383" s="28">
        <v>2570</v>
      </c>
      <c r="G383" s="47">
        <f t="shared" si="1374"/>
        <v>2619.8799999999978</v>
      </c>
      <c r="H383" s="30">
        <f t="shared" si="1375"/>
        <v>-49.879999999997835</v>
      </c>
      <c r="I383" s="17" t="s">
        <v>463</v>
      </c>
      <c r="J383" s="23" t="str">
        <f t="shared" si="1316"/>
        <v>Saturday</v>
      </c>
      <c r="K383" s="17"/>
      <c r="L383" s="23">
        <f t="shared" ref="L383" si="1391">DAY(A383)</f>
        <v>30</v>
      </c>
      <c r="M383" s="23" t="str">
        <f t="shared" ref="M383" si="1392">TEXT(A383,"mmmm")</f>
        <v>November</v>
      </c>
      <c r="N383" s="23">
        <f t="shared" ref="N383" si="1393">YEAR(A383)</f>
        <v>2019</v>
      </c>
    </row>
    <row r="384" spans="1:14" x14ac:dyDescent="0.2">
      <c r="A384" s="19">
        <v>43798</v>
      </c>
      <c r="B384" s="45">
        <v>33.44</v>
      </c>
      <c r="C384" s="59" t="s">
        <v>445</v>
      </c>
      <c r="D384" s="31" t="s">
        <v>443</v>
      </c>
      <c r="E384" s="50">
        <v>22</v>
      </c>
      <c r="F384" s="28">
        <v>2669</v>
      </c>
      <c r="G384" s="47">
        <f t="shared" si="1374"/>
        <v>2718.719999999998</v>
      </c>
      <c r="H384" s="30">
        <f t="shared" si="1375"/>
        <v>-49.719999999997981</v>
      </c>
      <c r="I384" s="17" t="s">
        <v>463</v>
      </c>
      <c r="J384" s="23" t="str">
        <f t="shared" si="1316"/>
        <v>Friday</v>
      </c>
      <c r="K384" s="17"/>
      <c r="L384" s="23">
        <f t="shared" ref="L384:L385" si="1394">DAY(A384)</f>
        <v>29</v>
      </c>
      <c r="M384" s="23" t="str">
        <f t="shared" ref="M384:M385" si="1395">TEXT(A384,"mmmm")</f>
        <v>November</v>
      </c>
      <c r="N384" s="23">
        <f t="shared" ref="N384:N385" si="1396">YEAR(A384)</f>
        <v>2019</v>
      </c>
    </row>
    <row r="385" spans="1:14" x14ac:dyDescent="0.2">
      <c r="A385" s="19">
        <v>43798</v>
      </c>
      <c r="B385" s="45">
        <v>5.45</v>
      </c>
      <c r="C385" s="59" t="s">
        <v>954</v>
      </c>
      <c r="D385" s="31" t="s">
        <v>400</v>
      </c>
      <c r="E385" s="50">
        <v>9</v>
      </c>
      <c r="F385" s="28">
        <v>2669</v>
      </c>
      <c r="G385" s="47">
        <f t="shared" si="1374"/>
        <v>2685.2799999999979</v>
      </c>
      <c r="H385" s="30">
        <f t="shared" si="1375"/>
        <v>-16.279999999997926</v>
      </c>
      <c r="I385" s="17" t="s">
        <v>464</v>
      </c>
      <c r="J385" s="23" t="str">
        <f t="shared" si="1316"/>
        <v>Friday</v>
      </c>
      <c r="K385" s="17"/>
      <c r="L385" s="23">
        <f t="shared" si="1394"/>
        <v>29</v>
      </c>
      <c r="M385" s="23" t="str">
        <f t="shared" si="1395"/>
        <v>November</v>
      </c>
      <c r="N385" s="23">
        <f t="shared" si="1396"/>
        <v>2019</v>
      </c>
    </row>
    <row r="386" spans="1:14" x14ac:dyDescent="0.2">
      <c r="A386" s="19">
        <v>43797</v>
      </c>
      <c r="B386" s="45">
        <v>-77</v>
      </c>
      <c r="C386" s="59" t="s">
        <v>445</v>
      </c>
      <c r="D386" s="31" t="s">
        <v>443</v>
      </c>
      <c r="E386" s="50">
        <v>83</v>
      </c>
      <c r="F386" s="28">
        <v>2630</v>
      </c>
      <c r="G386" s="47">
        <f t="shared" si="1374"/>
        <v>2679.8299999999981</v>
      </c>
      <c r="H386" s="30">
        <f t="shared" si="1375"/>
        <v>-49.829999999998108</v>
      </c>
      <c r="I386" s="17" t="s">
        <v>463</v>
      </c>
      <c r="J386" s="23" t="str">
        <f t="shared" si="1316"/>
        <v>Thursday</v>
      </c>
      <c r="K386" s="17"/>
      <c r="L386" s="23">
        <f t="shared" ref="L386" si="1397">DAY(A386)</f>
        <v>28</v>
      </c>
      <c r="M386" s="23" t="str">
        <f t="shared" ref="M386" si="1398">TEXT(A386,"mmmm")</f>
        <v>November</v>
      </c>
      <c r="N386" s="23">
        <f t="shared" ref="N386" si="1399">YEAR(A386)</f>
        <v>2019</v>
      </c>
    </row>
    <row r="387" spans="1:14" x14ac:dyDescent="0.2">
      <c r="A387" s="19">
        <v>43797</v>
      </c>
      <c r="B387" s="45">
        <v>-168.75</v>
      </c>
      <c r="C387" s="59" t="s">
        <v>954</v>
      </c>
      <c r="D387" s="31" t="s">
        <v>400</v>
      </c>
      <c r="E387" s="50">
        <v>119</v>
      </c>
      <c r="F387" s="28">
        <v>2630</v>
      </c>
      <c r="G387" s="47">
        <f t="shared" si="1374"/>
        <v>2756.8299999999981</v>
      </c>
      <c r="H387" s="30">
        <f t="shared" si="1375"/>
        <v>-126.82999999999811</v>
      </c>
      <c r="I387" s="17" t="s">
        <v>464</v>
      </c>
      <c r="J387" s="23" t="str">
        <f t="shared" ref="J387:J417" si="1400">TEXT(A387,"dddd")</f>
        <v>Thursday</v>
      </c>
      <c r="K387" s="17"/>
      <c r="L387" s="23">
        <f t="shared" ref="L387" si="1401">DAY(A387)</f>
        <v>28</v>
      </c>
      <c r="M387" s="23" t="str">
        <f t="shared" ref="M387" si="1402">TEXT(A387,"mmmm")</f>
        <v>November</v>
      </c>
      <c r="N387" s="23">
        <f t="shared" ref="N387" si="1403">YEAR(A387)</f>
        <v>2019</v>
      </c>
    </row>
    <row r="388" spans="1:14" x14ac:dyDescent="0.2">
      <c r="A388" s="19">
        <v>43796</v>
      </c>
      <c r="B388" s="45">
        <v>353.19</v>
      </c>
      <c r="C388" s="59" t="s">
        <v>445</v>
      </c>
      <c r="D388" s="31" t="s">
        <v>400</v>
      </c>
      <c r="E388" s="50">
        <v>158</v>
      </c>
      <c r="F388" s="28">
        <v>2876</v>
      </c>
      <c r="G388" s="47">
        <f t="shared" si="1374"/>
        <v>2925.5799999999981</v>
      </c>
      <c r="H388" s="30">
        <f t="shared" si="1375"/>
        <v>-49.579999999998108</v>
      </c>
      <c r="I388" s="17" t="s">
        <v>464</v>
      </c>
      <c r="J388" s="23" t="str">
        <f t="shared" si="1400"/>
        <v>Wednesday</v>
      </c>
      <c r="K388" s="17"/>
      <c r="L388" s="23">
        <f t="shared" ref="L388" si="1404">DAY(A388)</f>
        <v>27</v>
      </c>
      <c r="M388" s="23" t="str">
        <f t="shared" ref="M388" si="1405">TEXT(A388,"mmmm")</f>
        <v>November</v>
      </c>
      <c r="N388" s="23">
        <f t="shared" ref="N388" si="1406">YEAR(A388)</f>
        <v>2019</v>
      </c>
    </row>
    <row r="389" spans="1:14" x14ac:dyDescent="0.2">
      <c r="A389" s="19">
        <v>43795</v>
      </c>
      <c r="B389" s="45">
        <v>-163.9</v>
      </c>
      <c r="C389" s="59" t="s">
        <v>954</v>
      </c>
      <c r="D389" s="31" t="s">
        <v>400</v>
      </c>
      <c r="E389" s="51">
        <v>62</v>
      </c>
      <c r="F389" s="28">
        <v>2523</v>
      </c>
      <c r="G389" s="47">
        <f t="shared" si="1374"/>
        <v>2572.3899999999981</v>
      </c>
      <c r="H389" s="30">
        <f t="shared" si="1375"/>
        <v>-49.389999999998054</v>
      </c>
      <c r="I389" s="17" t="s">
        <v>464</v>
      </c>
      <c r="J389" s="23" t="str">
        <f t="shared" si="1400"/>
        <v>Tuesday</v>
      </c>
      <c r="K389" s="17"/>
      <c r="L389" s="23">
        <f t="shared" ref="L389" si="1407">DAY(A389)</f>
        <v>26</v>
      </c>
      <c r="M389" s="23" t="str">
        <f t="shared" ref="M389" si="1408">TEXT(A389,"mmmm")</f>
        <v>November</v>
      </c>
      <c r="N389" s="23">
        <f t="shared" ref="N389" si="1409">YEAR(A389)</f>
        <v>2019</v>
      </c>
    </row>
    <row r="390" spans="1:14" x14ac:dyDescent="0.2">
      <c r="A390" s="19">
        <v>43794</v>
      </c>
      <c r="B390" s="45">
        <v>-56.63</v>
      </c>
      <c r="C390" s="59" t="s">
        <v>445</v>
      </c>
      <c r="D390" s="31" t="s">
        <v>450</v>
      </c>
      <c r="E390" s="50">
        <v>21</v>
      </c>
      <c r="F390" s="28">
        <v>2687</v>
      </c>
      <c r="G390" s="47">
        <f t="shared" si="1374"/>
        <v>2736.2899999999981</v>
      </c>
      <c r="H390" s="30">
        <f t="shared" si="1375"/>
        <v>-49.289999999998145</v>
      </c>
      <c r="I390" s="17" t="s">
        <v>464</v>
      </c>
      <c r="J390" s="23" t="str">
        <f t="shared" si="1400"/>
        <v>Monday</v>
      </c>
      <c r="K390" s="17"/>
      <c r="L390" s="23">
        <f t="shared" ref="L390" si="1410">DAY(A390)</f>
        <v>25</v>
      </c>
      <c r="M390" s="23" t="str">
        <f t="shared" ref="M390" si="1411">TEXT(A390,"mmmm")</f>
        <v>November</v>
      </c>
      <c r="N390" s="23">
        <f t="shared" ref="N390" si="1412">YEAR(A390)</f>
        <v>2019</v>
      </c>
    </row>
    <row r="391" spans="1:14" x14ac:dyDescent="0.2">
      <c r="A391" s="19">
        <v>43794</v>
      </c>
      <c r="B391" s="45">
        <v>-38.26</v>
      </c>
      <c r="C391" s="59" t="s">
        <v>954</v>
      </c>
      <c r="D391" s="31" t="s">
        <v>443</v>
      </c>
      <c r="E391" s="52"/>
      <c r="F391" s="28">
        <v>2687</v>
      </c>
      <c r="G391" s="47">
        <f t="shared" si="1374"/>
        <v>2792.9199999999983</v>
      </c>
      <c r="H391" s="30">
        <f t="shared" si="1375"/>
        <v>-105.91999999999825</v>
      </c>
      <c r="I391" s="17" t="s">
        <v>464</v>
      </c>
      <c r="J391" s="23" t="str">
        <f t="shared" si="1400"/>
        <v>Monday</v>
      </c>
      <c r="K391" s="17"/>
      <c r="L391" s="23">
        <f t="shared" ref="L391:L392" si="1413">DAY(A391)</f>
        <v>25</v>
      </c>
      <c r="M391" s="23" t="str">
        <f t="shared" ref="M391:M392" si="1414">TEXT(A391,"mmmm")</f>
        <v>November</v>
      </c>
      <c r="N391" s="23">
        <f t="shared" ref="N391:N392" si="1415">YEAR(A391)</f>
        <v>2019</v>
      </c>
    </row>
    <row r="392" spans="1:14" x14ac:dyDescent="0.2">
      <c r="A392" s="19">
        <v>43794</v>
      </c>
      <c r="B392" s="45">
        <v>10.72</v>
      </c>
      <c r="C392" s="59" t="s">
        <v>954</v>
      </c>
      <c r="D392" s="31" t="s">
        <v>400</v>
      </c>
      <c r="E392" s="50">
        <v>40</v>
      </c>
      <c r="F392" s="28">
        <v>2687</v>
      </c>
      <c r="G392" s="47">
        <f t="shared" si="1374"/>
        <v>2831.1799999999985</v>
      </c>
      <c r="H392" s="30">
        <f t="shared" si="1375"/>
        <v>-144.17999999999847</v>
      </c>
      <c r="I392" s="17" t="s">
        <v>464</v>
      </c>
      <c r="J392" s="23" t="str">
        <f t="shared" si="1400"/>
        <v>Monday</v>
      </c>
      <c r="K392" s="17"/>
      <c r="L392" s="23">
        <f t="shared" si="1413"/>
        <v>25</v>
      </c>
      <c r="M392" s="23" t="str">
        <f t="shared" si="1414"/>
        <v>November</v>
      </c>
      <c r="N392" s="23">
        <f t="shared" si="1415"/>
        <v>2019</v>
      </c>
    </row>
    <row r="393" spans="1:14" x14ac:dyDescent="0.2">
      <c r="A393" s="19">
        <v>43793</v>
      </c>
      <c r="B393" s="45">
        <v>271.14999999999998</v>
      </c>
      <c r="C393" s="59" t="s">
        <v>445</v>
      </c>
      <c r="D393" s="31" t="s">
        <v>400</v>
      </c>
      <c r="E393" s="52"/>
      <c r="F393" s="28">
        <v>2771</v>
      </c>
      <c r="G393" s="47">
        <f t="shared" si="1374"/>
        <v>2820.4599999999987</v>
      </c>
      <c r="H393" s="30">
        <f t="shared" si="1375"/>
        <v>-49.459999999998672</v>
      </c>
      <c r="I393" s="17" t="s">
        <v>464</v>
      </c>
      <c r="J393" s="23" t="str">
        <f t="shared" si="1400"/>
        <v>Sunday</v>
      </c>
      <c r="K393" s="17"/>
      <c r="L393" s="23">
        <f t="shared" ref="L393" si="1416">DAY(A393)</f>
        <v>24</v>
      </c>
      <c r="M393" s="23" t="str">
        <f t="shared" ref="M393" si="1417">TEXT(A393,"mmmm")</f>
        <v>November</v>
      </c>
      <c r="N393" s="23">
        <f t="shared" ref="N393" si="1418">YEAR(A393)</f>
        <v>2019</v>
      </c>
    </row>
    <row r="394" spans="1:14" x14ac:dyDescent="0.2">
      <c r="A394" s="19">
        <v>43792</v>
      </c>
      <c r="B394" s="45">
        <v>-500</v>
      </c>
      <c r="C394" s="59" t="s">
        <v>454</v>
      </c>
      <c r="D394" s="31" t="s">
        <v>400</v>
      </c>
      <c r="E394" s="52" t="s">
        <v>509</v>
      </c>
      <c r="F394" s="28">
        <v>2500</v>
      </c>
      <c r="G394" s="47">
        <f t="shared" si="1374"/>
        <v>2549.3099999999986</v>
      </c>
      <c r="H394" s="30">
        <f t="shared" si="1375"/>
        <v>-49.309999999998581</v>
      </c>
      <c r="I394" s="17" t="s">
        <v>466</v>
      </c>
      <c r="J394" s="23" t="str">
        <f t="shared" si="1400"/>
        <v>Saturday</v>
      </c>
      <c r="K394" s="17" t="s">
        <v>455</v>
      </c>
      <c r="L394" s="23">
        <f t="shared" ref="L394" si="1419">DAY(A394)</f>
        <v>23</v>
      </c>
      <c r="M394" s="23" t="str">
        <f t="shared" ref="M394" si="1420">TEXT(A394,"mmmm")</f>
        <v>November</v>
      </c>
      <c r="N394" s="23">
        <f t="shared" ref="N394" si="1421">YEAR(A394)</f>
        <v>2019</v>
      </c>
    </row>
    <row r="395" spans="1:14" x14ac:dyDescent="0.2">
      <c r="A395" s="19">
        <v>43791</v>
      </c>
      <c r="B395" s="45">
        <v>507.78</v>
      </c>
      <c r="C395" s="59" t="s">
        <v>445</v>
      </c>
      <c r="D395" s="31" t="s">
        <v>400</v>
      </c>
      <c r="E395" s="52"/>
      <c r="F395" s="28">
        <v>3000</v>
      </c>
      <c r="G395" s="47">
        <f t="shared" si="1374"/>
        <v>3049.3099999999986</v>
      </c>
      <c r="H395" s="30">
        <f t="shared" si="1375"/>
        <v>-49.309999999998581</v>
      </c>
      <c r="I395" s="17" t="s">
        <v>464</v>
      </c>
      <c r="J395" s="23" t="str">
        <f t="shared" si="1400"/>
        <v>Friday</v>
      </c>
      <c r="K395" s="17"/>
      <c r="L395" s="23">
        <f t="shared" ref="L395" si="1422">DAY(A395)</f>
        <v>22</v>
      </c>
      <c r="M395" s="23" t="str">
        <f t="shared" ref="M395" si="1423">TEXT(A395,"mmmm")</f>
        <v>November</v>
      </c>
      <c r="N395" s="23">
        <f t="shared" ref="N395" si="1424">YEAR(A395)</f>
        <v>2019</v>
      </c>
    </row>
    <row r="396" spans="1:14" x14ac:dyDescent="0.2">
      <c r="A396" s="19">
        <v>43790</v>
      </c>
      <c r="B396" s="45">
        <v>-219.88</v>
      </c>
      <c r="C396" s="59" t="s">
        <v>445</v>
      </c>
      <c r="D396" s="31" t="s">
        <v>443</v>
      </c>
      <c r="E396" s="52"/>
      <c r="F396" s="28">
        <v>2491</v>
      </c>
      <c r="G396" s="47">
        <f t="shared" si="1374"/>
        <v>2541.5299999999984</v>
      </c>
      <c r="H396" s="30">
        <f t="shared" si="1375"/>
        <v>-50.529999999998381</v>
      </c>
      <c r="I396" s="17" t="s">
        <v>464</v>
      </c>
      <c r="J396" s="23" t="str">
        <f t="shared" si="1400"/>
        <v>Thursday</v>
      </c>
      <c r="K396" s="17"/>
      <c r="L396" s="23">
        <f t="shared" ref="L396:L397" si="1425">DAY(A396)</f>
        <v>21</v>
      </c>
      <c r="M396" s="23" t="str">
        <f t="shared" ref="M396:M397" si="1426">TEXT(A396,"mmmm")</f>
        <v>November</v>
      </c>
      <c r="N396" s="23">
        <f t="shared" ref="N396:N397" si="1427">YEAR(A396)</f>
        <v>2019</v>
      </c>
    </row>
    <row r="397" spans="1:14" x14ac:dyDescent="0.2">
      <c r="A397" s="19">
        <v>43790</v>
      </c>
      <c r="B397" s="45">
        <v>25.47</v>
      </c>
      <c r="C397" s="59" t="s">
        <v>954</v>
      </c>
      <c r="D397" s="31" t="s">
        <v>400</v>
      </c>
      <c r="E397" s="52"/>
      <c r="F397" s="28">
        <v>2491</v>
      </c>
      <c r="G397" s="47">
        <f t="shared" si="1374"/>
        <v>2761.4099999999985</v>
      </c>
      <c r="H397" s="30">
        <f t="shared" si="1375"/>
        <v>-270.40999999999849</v>
      </c>
      <c r="I397" s="17" t="s">
        <v>464</v>
      </c>
      <c r="J397" s="23" t="str">
        <f t="shared" si="1400"/>
        <v>Thursday</v>
      </c>
      <c r="K397" s="17"/>
      <c r="L397" s="23">
        <f t="shared" si="1425"/>
        <v>21</v>
      </c>
      <c r="M397" s="23" t="str">
        <f t="shared" si="1426"/>
        <v>November</v>
      </c>
      <c r="N397" s="23">
        <f t="shared" si="1427"/>
        <v>2019</v>
      </c>
    </row>
    <row r="398" spans="1:14" x14ac:dyDescent="0.2">
      <c r="A398" s="19">
        <v>43789</v>
      </c>
      <c r="B398" s="45">
        <v>124.16</v>
      </c>
      <c r="C398" s="59" t="s">
        <v>445</v>
      </c>
      <c r="D398" s="31" t="s">
        <v>400</v>
      </c>
      <c r="E398" s="52"/>
      <c r="F398" s="28">
        <v>2685</v>
      </c>
      <c r="G398" s="47">
        <f t="shared" si="1374"/>
        <v>2735.9399999999987</v>
      </c>
      <c r="H398" s="30">
        <f t="shared" si="1375"/>
        <v>-50.93999999999869</v>
      </c>
      <c r="I398" s="17" t="s">
        <v>464</v>
      </c>
      <c r="J398" s="23" t="str">
        <f t="shared" si="1400"/>
        <v>Wednesday</v>
      </c>
      <c r="K398" s="17"/>
      <c r="L398" s="23">
        <f t="shared" ref="L398" si="1428">DAY(A398)</f>
        <v>20</v>
      </c>
      <c r="M398" s="23" t="str">
        <f t="shared" ref="M398" si="1429">TEXT(A398,"mmmm")</f>
        <v>November</v>
      </c>
      <c r="N398" s="23">
        <f t="shared" ref="N398" si="1430">YEAR(A398)</f>
        <v>2019</v>
      </c>
    </row>
    <row r="399" spans="1:14" x14ac:dyDescent="0.2">
      <c r="A399" s="19">
        <v>43788</v>
      </c>
      <c r="B399" s="45">
        <v>108.16</v>
      </c>
      <c r="C399" s="59" t="s">
        <v>445</v>
      </c>
      <c r="D399" s="31" t="s">
        <v>450</v>
      </c>
      <c r="E399" s="52"/>
      <c r="F399" s="28">
        <v>2561</v>
      </c>
      <c r="G399" s="47">
        <f t="shared" si="1374"/>
        <v>2611.7799999999988</v>
      </c>
      <c r="H399" s="30">
        <f t="shared" si="1375"/>
        <v>-50.779999999998836</v>
      </c>
      <c r="I399" s="17" t="s">
        <v>464</v>
      </c>
      <c r="J399" s="23" t="str">
        <f t="shared" si="1400"/>
        <v>Tuesday</v>
      </c>
      <c r="K399" s="17"/>
      <c r="L399" s="23">
        <f t="shared" ref="L399:L400" si="1431">DAY(A399)</f>
        <v>19</v>
      </c>
      <c r="M399" s="23" t="str">
        <f t="shared" ref="M399:M400" si="1432">TEXT(A399,"mmmm")</f>
        <v>November</v>
      </c>
      <c r="N399" s="23">
        <f t="shared" ref="N399:N400" si="1433">YEAR(A399)</f>
        <v>2019</v>
      </c>
    </row>
    <row r="400" spans="1:14" x14ac:dyDescent="0.2">
      <c r="A400" s="19">
        <v>43788</v>
      </c>
      <c r="B400" s="45">
        <v>50</v>
      </c>
      <c r="C400" s="59" t="s">
        <v>954</v>
      </c>
      <c r="D400" s="31" t="s">
        <v>443</v>
      </c>
      <c r="E400" s="52" t="s">
        <v>509</v>
      </c>
      <c r="F400" s="28">
        <v>2561</v>
      </c>
      <c r="G400" s="47">
        <f t="shared" si="1374"/>
        <v>2503.619999999999</v>
      </c>
      <c r="H400" s="30">
        <f t="shared" si="1375"/>
        <v>57.380000000001019</v>
      </c>
      <c r="I400" s="17" t="s">
        <v>464</v>
      </c>
      <c r="J400" s="23" t="str">
        <f t="shared" si="1400"/>
        <v>Tuesday</v>
      </c>
      <c r="K400" s="17" t="s">
        <v>493</v>
      </c>
      <c r="L400" s="23">
        <f t="shared" si="1431"/>
        <v>19</v>
      </c>
      <c r="M400" s="23" t="str">
        <f t="shared" si="1432"/>
        <v>November</v>
      </c>
      <c r="N400" s="23">
        <f t="shared" si="1433"/>
        <v>2019</v>
      </c>
    </row>
    <row r="401" spans="1:14" x14ac:dyDescent="0.2">
      <c r="A401" s="19">
        <v>43788</v>
      </c>
      <c r="B401" s="45">
        <v>-500</v>
      </c>
      <c r="C401" s="59" t="s">
        <v>454</v>
      </c>
      <c r="D401" s="31" t="s">
        <v>400</v>
      </c>
      <c r="E401" s="52" t="s">
        <v>509</v>
      </c>
      <c r="F401" s="28">
        <v>2403</v>
      </c>
      <c r="G401" s="47">
        <f t="shared" si="1374"/>
        <v>2453.619999999999</v>
      </c>
      <c r="H401" s="30">
        <f t="shared" si="1375"/>
        <v>-50.619999999998981</v>
      </c>
      <c r="I401" s="17" t="s">
        <v>466</v>
      </c>
      <c r="J401" s="23" t="str">
        <f t="shared" si="1400"/>
        <v>Tuesday</v>
      </c>
      <c r="K401" s="17" t="s">
        <v>455</v>
      </c>
      <c r="L401" s="23">
        <f t="shared" ref="L401" si="1434">DAY(A401)</f>
        <v>19</v>
      </c>
      <c r="M401" s="23" t="str">
        <f t="shared" ref="M401" si="1435">TEXT(A401,"mmmm")</f>
        <v>November</v>
      </c>
      <c r="N401" s="23">
        <f t="shared" ref="N401" si="1436">YEAR(A401)</f>
        <v>2019</v>
      </c>
    </row>
    <row r="402" spans="1:14" x14ac:dyDescent="0.2">
      <c r="A402" s="19">
        <v>43787</v>
      </c>
      <c r="B402" s="45">
        <v>25</v>
      </c>
      <c r="C402" s="59" t="s">
        <v>952</v>
      </c>
      <c r="D402" s="31" t="s">
        <v>450</v>
      </c>
      <c r="E402" s="52" t="s">
        <v>509</v>
      </c>
      <c r="F402" s="28">
        <v>2903</v>
      </c>
      <c r="G402" s="47">
        <f t="shared" si="1374"/>
        <v>2953.619999999999</v>
      </c>
      <c r="H402" s="30">
        <f t="shared" si="1375"/>
        <v>-50.619999999998981</v>
      </c>
      <c r="I402" s="17" t="s">
        <v>466</v>
      </c>
      <c r="J402" s="23" t="str">
        <f t="shared" si="1400"/>
        <v>Monday</v>
      </c>
      <c r="K402" s="17" t="s">
        <v>445</v>
      </c>
      <c r="L402" s="23">
        <f t="shared" ref="L402" si="1437">DAY(A402)</f>
        <v>18</v>
      </c>
      <c r="M402" s="23" t="str">
        <f t="shared" ref="M402" si="1438">TEXT(A402,"mmmm")</f>
        <v>November</v>
      </c>
      <c r="N402" s="23">
        <f t="shared" ref="N402" si="1439">YEAR(A402)</f>
        <v>2019</v>
      </c>
    </row>
    <row r="403" spans="1:14" x14ac:dyDescent="0.2">
      <c r="A403" s="19">
        <v>43787</v>
      </c>
      <c r="B403" s="45">
        <v>66.12</v>
      </c>
      <c r="C403" s="59" t="s">
        <v>445</v>
      </c>
      <c r="D403" s="31" t="s">
        <v>443</v>
      </c>
      <c r="E403" s="52"/>
      <c r="F403" s="28">
        <v>2903</v>
      </c>
      <c r="G403" s="47">
        <f t="shared" si="1374"/>
        <v>2928.619999999999</v>
      </c>
      <c r="H403" s="30">
        <f t="shared" si="1375"/>
        <v>-25.619999999998981</v>
      </c>
      <c r="I403" s="17" t="s">
        <v>464</v>
      </c>
      <c r="J403" s="23" t="str">
        <f t="shared" si="1400"/>
        <v>Monday</v>
      </c>
      <c r="K403" s="17"/>
      <c r="L403" s="23">
        <f t="shared" ref="L403" si="1440">DAY(A403)</f>
        <v>18</v>
      </c>
      <c r="M403" s="23" t="str">
        <f t="shared" ref="M403" si="1441">TEXT(A403,"mmmm")</f>
        <v>November</v>
      </c>
      <c r="N403" s="23">
        <f t="shared" ref="N403" si="1442">YEAR(A403)</f>
        <v>2019</v>
      </c>
    </row>
    <row r="404" spans="1:14" x14ac:dyDescent="0.2">
      <c r="A404" s="19">
        <v>43787</v>
      </c>
      <c r="B404" s="45">
        <v>6.05</v>
      </c>
      <c r="C404" s="59" t="s">
        <v>954</v>
      </c>
      <c r="D404" s="31" t="s">
        <v>400</v>
      </c>
      <c r="E404" s="52"/>
      <c r="F404" s="28">
        <v>2903</v>
      </c>
      <c r="G404" s="47">
        <f t="shared" si="1374"/>
        <v>2862.4999999999991</v>
      </c>
      <c r="H404" s="30">
        <f t="shared" si="1375"/>
        <v>40.500000000000909</v>
      </c>
      <c r="I404" s="17" t="s">
        <v>464</v>
      </c>
      <c r="J404" s="23" t="str">
        <f t="shared" si="1400"/>
        <v>Monday</v>
      </c>
      <c r="K404" s="17"/>
      <c r="L404" s="23">
        <f t="shared" ref="L404" si="1443">DAY(A404)</f>
        <v>18</v>
      </c>
      <c r="M404" s="23" t="str">
        <f t="shared" ref="M404" si="1444">TEXT(A404,"mmmm")</f>
        <v>November</v>
      </c>
      <c r="N404" s="23">
        <f t="shared" ref="N404" si="1445">YEAR(A404)</f>
        <v>2019</v>
      </c>
    </row>
    <row r="405" spans="1:14" x14ac:dyDescent="0.2">
      <c r="A405" s="19">
        <v>43786</v>
      </c>
      <c r="B405" s="45">
        <v>25</v>
      </c>
      <c r="C405" s="59" t="s">
        <v>952</v>
      </c>
      <c r="D405" s="31" t="s">
        <v>443</v>
      </c>
      <c r="E405" s="52" t="s">
        <v>509</v>
      </c>
      <c r="F405" s="28">
        <v>2806</v>
      </c>
      <c r="G405" s="47">
        <f t="shared" si="1374"/>
        <v>2856.4499999999989</v>
      </c>
      <c r="H405" s="30">
        <f t="shared" si="1375"/>
        <v>-50.449999999998909</v>
      </c>
      <c r="I405" s="17" t="s">
        <v>466</v>
      </c>
      <c r="J405" s="23" t="str">
        <f t="shared" si="1400"/>
        <v>Sunday</v>
      </c>
      <c r="K405" s="17" t="s">
        <v>445</v>
      </c>
      <c r="L405" s="23">
        <f t="shared" ref="L405" si="1446">DAY(A405)</f>
        <v>17</v>
      </c>
      <c r="M405" s="23" t="str">
        <f t="shared" ref="M405" si="1447">TEXT(A405,"mmmm")</f>
        <v>November</v>
      </c>
      <c r="N405" s="23">
        <f t="shared" ref="N405" si="1448">YEAR(A405)</f>
        <v>2019</v>
      </c>
    </row>
    <row r="406" spans="1:14" x14ac:dyDescent="0.2">
      <c r="A406" s="19">
        <v>43786</v>
      </c>
      <c r="B406" s="45">
        <v>333.49</v>
      </c>
      <c r="C406" s="59" t="s">
        <v>445</v>
      </c>
      <c r="D406" s="31" t="s">
        <v>400</v>
      </c>
      <c r="E406" s="52"/>
      <c r="F406" s="28">
        <v>2806</v>
      </c>
      <c r="G406" s="47">
        <f t="shared" si="1374"/>
        <v>2831.4499999999989</v>
      </c>
      <c r="H406" s="30">
        <f t="shared" si="1375"/>
        <v>-25.449999999998909</v>
      </c>
      <c r="I406" s="17" t="s">
        <v>464</v>
      </c>
      <c r="J406" s="23" t="str">
        <f t="shared" si="1400"/>
        <v>Sunday</v>
      </c>
      <c r="K406" s="17"/>
      <c r="L406" s="23">
        <f t="shared" ref="L406" si="1449">DAY(A406)</f>
        <v>17</v>
      </c>
      <c r="M406" s="23" t="str">
        <f t="shared" ref="M406" si="1450">TEXT(A406,"mmmm")</f>
        <v>November</v>
      </c>
      <c r="N406" s="23">
        <f t="shared" ref="N406" si="1451">YEAR(A406)</f>
        <v>2019</v>
      </c>
    </row>
    <row r="407" spans="1:14" x14ac:dyDescent="0.2">
      <c r="A407" s="19">
        <v>43785</v>
      </c>
      <c r="B407" s="45">
        <v>-27.5</v>
      </c>
      <c r="C407" s="59" t="s">
        <v>445</v>
      </c>
      <c r="D407" s="31" t="s">
        <v>400</v>
      </c>
      <c r="E407" s="52"/>
      <c r="F407" s="28">
        <v>2448</v>
      </c>
      <c r="G407" s="47">
        <f t="shared" si="1374"/>
        <v>2497.9599999999991</v>
      </c>
      <c r="H407" s="30">
        <f t="shared" si="1375"/>
        <v>-49.959999999999127</v>
      </c>
      <c r="I407" s="17" t="s">
        <v>464</v>
      </c>
      <c r="J407" s="23" t="str">
        <f t="shared" si="1400"/>
        <v>Saturday</v>
      </c>
      <c r="K407" s="17"/>
      <c r="L407" s="23">
        <f t="shared" ref="L407" si="1452">DAY(A407)</f>
        <v>16</v>
      </c>
      <c r="M407" s="23" t="str">
        <f t="shared" ref="M407" si="1453">TEXT(A407,"mmmm")</f>
        <v>November</v>
      </c>
      <c r="N407" s="23">
        <f t="shared" ref="N407" si="1454">YEAR(A407)</f>
        <v>2019</v>
      </c>
    </row>
    <row r="408" spans="1:14" x14ac:dyDescent="0.2">
      <c r="A408" s="19">
        <v>43784</v>
      </c>
      <c r="B408" s="45">
        <v>21.13</v>
      </c>
      <c r="C408" s="59" t="s">
        <v>445</v>
      </c>
      <c r="D408" s="31" t="s">
        <v>400</v>
      </c>
      <c r="E408" s="52"/>
      <c r="F408" s="28">
        <v>2476</v>
      </c>
      <c r="G408" s="47">
        <f t="shared" si="1374"/>
        <v>2525.4599999999991</v>
      </c>
      <c r="H408" s="30">
        <f t="shared" si="1375"/>
        <v>-49.459999999999127</v>
      </c>
      <c r="I408" s="17" t="s">
        <v>464</v>
      </c>
      <c r="J408" s="23" t="str">
        <f t="shared" si="1400"/>
        <v>Friday</v>
      </c>
      <c r="K408" s="17"/>
      <c r="L408" s="23">
        <f t="shared" ref="L408" si="1455">DAY(A408)</f>
        <v>15</v>
      </c>
      <c r="M408" s="23" t="str">
        <f t="shared" ref="M408" si="1456">TEXT(A408,"mmmm")</f>
        <v>November</v>
      </c>
      <c r="N408" s="23">
        <f t="shared" ref="N408" si="1457">YEAR(A408)</f>
        <v>2019</v>
      </c>
    </row>
    <row r="409" spans="1:14" x14ac:dyDescent="0.2">
      <c r="A409" s="19">
        <v>43783</v>
      </c>
      <c r="B409" s="45">
        <v>25</v>
      </c>
      <c r="C409" s="59" t="s">
        <v>952</v>
      </c>
      <c r="D409" s="31" t="s">
        <v>450</v>
      </c>
      <c r="E409" s="52" t="s">
        <v>509</v>
      </c>
      <c r="F409" s="28">
        <v>2455</v>
      </c>
      <c r="G409" s="47">
        <f t="shared" si="1374"/>
        <v>2504.329999999999</v>
      </c>
      <c r="H409" s="30">
        <f t="shared" si="1375"/>
        <v>-49.329999999999018</v>
      </c>
      <c r="I409" s="17" t="s">
        <v>466</v>
      </c>
      <c r="J409" s="23" t="str">
        <f t="shared" si="1400"/>
        <v>Thursday</v>
      </c>
      <c r="K409" s="17" t="s">
        <v>445</v>
      </c>
      <c r="L409" s="23">
        <f t="shared" ref="L409" si="1458">DAY(A409)</f>
        <v>14</v>
      </c>
      <c r="M409" s="23" t="str">
        <f t="shared" ref="M409" si="1459">TEXT(A409,"mmmm")</f>
        <v>November</v>
      </c>
      <c r="N409" s="23">
        <f t="shared" ref="N409" si="1460">YEAR(A409)</f>
        <v>2019</v>
      </c>
    </row>
    <row r="410" spans="1:14" x14ac:dyDescent="0.2">
      <c r="A410" s="19">
        <v>43783</v>
      </c>
      <c r="B410" s="45">
        <v>123.55</v>
      </c>
      <c r="C410" s="59" t="s">
        <v>445</v>
      </c>
      <c r="D410" s="31" t="s">
        <v>443</v>
      </c>
      <c r="E410" s="52"/>
      <c r="F410" s="28">
        <v>2455</v>
      </c>
      <c r="G410" s="47">
        <f t="shared" si="1374"/>
        <v>2479.329999999999</v>
      </c>
      <c r="H410" s="30">
        <f t="shared" si="1375"/>
        <v>-24.329999999999018</v>
      </c>
      <c r="I410" s="17" t="s">
        <v>464</v>
      </c>
      <c r="J410" s="23" t="str">
        <f t="shared" si="1400"/>
        <v>Thursday</v>
      </c>
      <c r="K410" s="17"/>
      <c r="L410" s="23">
        <f t="shared" ref="L410:L411" si="1461">DAY(A410)</f>
        <v>14</v>
      </c>
      <c r="M410" s="23" t="str">
        <f t="shared" ref="M410:M411" si="1462">TEXT(A410,"mmmm")</f>
        <v>November</v>
      </c>
      <c r="N410" s="23">
        <f t="shared" ref="N410:N411" si="1463">YEAR(A410)</f>
        <v>2019</v>
      </c>
    </row>
    <row r="411" spans="1:14" x14ac:dyDescent="0.2">
      <c r="A411" s="19">
        <v>43783</v>
      </c>
      <c r="B411" s="45">
        <v>-53.62</v>
      </c>
      <c r="C411" s="59" t="s">
        <v>954</v>
      </c>
      <c r="D411" s="31" t="s">
        <v>400</v>
      </c>
      <c r="E411" s="52"/>
      <c r="F411" s="28">
        <v>2455</v>
      </c>
      <c r="G411" s="47">
        <f t="shared" si="1374"/>
        <v>2355.7799999999988</v>
      </c>
      <c r="H411" s="30">
        <f t="shared" si="1375"/>
        <v>99.220000000001164</v>
      </c>
      <c r="I411" s="17" t="s">
        <v>464</v>
      </c>
      <c r="J411" s="23" t="str">
        <f t="shared" si="1400"/>
        <v>Thursday</v>
      </c>
      <c r="K411" s="17"/>
      <c r="L411" s="23">
        <f t="shared" si="1461"/>
        <v>14</v>
      </c>
      <c r="M411" s="23" t="str">
        <f t="shared" si="1462"/>
        <v>November</v>
      </c>
      <c r="N411" s="23">
        <f t="shared" si="1463"/>
        <v>2019</v>
      </c>
    </row>
    <row r="412" spans="1:14" x14ac:dyDescent="0.2">
      <c r="A412" s="19">
        <v>43782</v>
      </c>
      <c r="B412" s="45">
        <v>-15.6</v>
      </c>
      <c r="C412" s="59" t="s">
        <v>445</v>
      </c>
      <c r="D412" s="31" t="s">
        <v>443</v>
      </c>
      <c r="E412" s="52"/>
      <c r="F412" s="28">
        <v>2360</v>
      </c>
      <c r="G412" s="47">
        <f t="shared" si="1374"/>
        <v>2409.3999999999987</v>
      </c>
      <c r="H412" s="30">
        <f t="shared" si="1375"/>
        <v>-49.399999999998727</v>
      </c>
      <c r="I412" s="17" t="s">
        <v>464</v>
      </c>
      <c r="J412" s="23" t="str">
        <f t="shared" si="1400"/>
        <v>Wednesday</v>
      </c>
      <c r="K412" s="17"/>
      <c r="L412" s="23">
        <f t="shared" ref="L412:L413" si="1464">DAY(A412)</f>
        <v>13</v>
      </c>
      <c r="M412" s="23" t="str">
        <f t="shared" ref="M412:M413" si="1465">TEXT(A412,"mmmm")</f>
        <v>November</v>
      </c>
      <c r="N412" s="23">
        <f t="shared" ref="N412:N413" si="1466">YEAR(A412)</f>
        <v>2019</v>
      </c>
    </row>
    <row r="413" spans="1:14" x14ac:dyDescent="0.2">
      <c r="A413" s="19">
        <v>43782</v>
      </c>
      <c r="B413" s="45">
        <v>70.14</v>
      </c>
      <c r="C413" s="59" t="s">
        <v>954</v>
      </c>
      <c r="D413" s="31" t="s">
        <v>400</v>
      </c>
      <c r="E413" s="52"/>
      <c r="F413" s="28">
        <v>2360</v>
      </c>
      <c r="G413" s="47">
        <f t="shared" si="1374"/>
        <v>2424.9999999999986</v>
      </c>
      <c r="H413" s="30">
        <f t="shared" si="1375"/>
        <v>-64.999999999998636</v>
      </c>
      <c r="I413" s="17" t="s">
        <v>464</v>
      </c>
      <c r="J413" s="23" t="str">
        <f t="shared" si="1400"/>
        <v>Wednesday</v>
      </c>
      <c r="K413" s="17"/>
      <c r="L413" s="23">
        <f t="shared" si="1464"/>
        <v>13</v>
      </c>
      <c r="M413" s="23" t="str">
        <f t="shared" si="1465"/>
        <v>November</v>
      </c>
      <c r="N413" s="23">
        <f t="shared" si="1466"/>
        <v>2019</v>
      </c>
    </row>
    <row r="414" spans="1:14" x14ac:dyDescent="0.2">
      <c r="A414" s="19">
        <v>43781</v>
      </c>
      <c r="B414" s="45">
        <v>72.69</v>
      </c>
      <c r="C414" s="59" t="s">
        <v>954</v>
      </c>
      <c r="D414" s="31" t="s">
        <v>400</v>
      </c>
      <c r="E414" s="50"/>
      <c r="F414" s="28">
        <v>2306</v>
      </c>
      <c r="G414" s="47">
        <f t="shared" si="1374"/>
        <v>2354.8599999999988</v>
      </c>
      <c r="H414" s="30">
        <f t="shared" si="1375"/>
        <v>-48.859999999998763</v>
      </c>
      <c r="I414" s="17" t="s">
        <v>464</v>
      </c>
      <c r="J414" s="23" t="str">
        <f t="shared" si="1400"/>
        <v>Tuesday</v>
      </c>
      <c r="K414" s="17"/>
      <c r="L414" s="23">
        <f t="shared" ref="L414" si="1467">DAY(A414)</f>
        <v>12</v>
      </c>
      <c r="M414" s="23" t="str">
        <f t="shared" ref="M414" si="1468">TEXT(A414,"mmmm")</f>
        <v>November</v>
      </c>
      <c r="N414" s="23">
        <f t="shared" ref="N414" si="1469">YEAR(A414)</f>
        <v>2019</v>
      </c>
    </row>
    <row r="415" spans="1:14" x14ac:dyDescent="0.2">
      <c r="A415" s="19">
        <v>43779</v>
      </c>
      <c r="B415" s="45">
        <v>37.619999999999997</v>
      </c>
      <c r="C415" s="59" t="s">
        <v>954</v>
      </c>
      <c r="D415" s="31" t="s">
        <v>450</v>
      </c>
      <c r="E415" s="50"/>
      <c r="F415" s="28">
        <v>2233</v>
      </c>
      <c r="G415" s="47">
        <f t="shared" si="1374"/>
        <v>2282.1699999999987</v>
      </c>
      <c r="H415" s="30">
        <f t="shared" si="1375"/>
        <v>-49.169999999998709</v>
      </c>
      <c r="I415" s="17" t="s">
        <v>464</v>
      </c>
      <c r="J415" s="23" t="str">
        <f t="shared" si="1400"/>
        <v>Sunday</v>
      </c>
      <c r="K415" s="17"/>
      <c r="L415" s="23">
        <f t="shared" ref="L415" si="1470">DAY(A415)</f>
        <v>10</v>
      </c>
      <c r="M415" s="23" t="str">
        <f t="shared" ref="M415" si="1471">TEXT(A415,"mmmm")</f>
        <v>November</v>
      </c>
      <c r="N415" s="23">
        <f t="shared" ref="N415" si="1472">YEAR(A415)</f>
        <v>2019</v>
      </c>
    </row>
    <row r="416" spans="1:14" x14ac:dyDescent="0.2">
      <c r="A416" s="19">
        <v>43779</v>
      </c>
      <c r="B416" s="45">
        <v>25</v>
      </c>
      <c r="C416" s="59" t="s">
        <v>952</v>
      </c>
      <c r="D416" s="31" t="s">
        <v>443</v>
      </c>
      <c r="E416" s="52" t="s">
        <v>509</v>
      </c>
      <c r="F416" s="28">
        <v>2233</v>
      </c>
      <c r="G416" s="47">
        <f t="shared" si="1374"/>
        <v>2244.5499999999988</v>
      </c>
      <c r="H416" s="30">
        <f t="shared" si="1375"/>
        <v>-11.549999999998818</v>
      </c>
      <c r="I416" s="17" t="s">
        <v>466</v>
      </c>
      <c r="J416" s="23" t="str">
        <f t="shared" si="1400"/>
        <v>Sunday</v>
      </c>
      <c r="K416" s="17" t="s">
        <v>445</v>
      </c>
      <c r="L416" s="23">
        <f t="shared" ref="L416" si="1473">DAY(A416)</f>
        <v>10</v>
      </c>
      <c r="M416" s="23" t="str">
        <f t="shared" ref="M416" si="1474">TEXT(A416,"mmmm")</f>
        <v>November</v>
      </c>
      <c r="N416" s="23">
        <f t="shared" ref="N416" si="1475">YEAR(A416)</f>
        <v>2019</v>
      </c>
    </row>
    <row r="417" spans="1:14" x14ac:dyDescent="0.2">
      <c r="A417" s="19">
        <v>43779</v>
      </c>
      <c r="B417" s="45">
        <v>534.79</v>
      </c>
      <c r="C417" s="59" t="s">
        <v>445</v>
      </c>
      <c r="D417" s="31" t="s">
        <v>400</v>
      </c>
      <c r="E417" s="50"/>
      <c r="F417" s="28">
        <v>2233</v>
      </c>
      <c r="G417" s="47">
        <f t="shared" si="1374"/>
        <v>2219.5499999999988</v>
      </c>
      <c r="H417" s="30">
        <f t="shared" si="1375"/>
        <v>13.450000000001182</v>
      </c>
      <c r="I417" s="17" t="s">
        <v>464</v>
      </c>
      <c r="J417" s="23" t="str">
        <f t="shared" si="1400"/>
        <v>Sunday</v>
      </c>
      <c r="K417" s="17"/>
      <c r="L417" s="23">
        <f t="shared" ref="L417" si="1476">DAY(A417)</f>
        <v>10</v>
      </c>
      <c r="M417" s="23" t="str">
        <f t="shared" ref="M417" si="1477">TEXT(A417,"mmmm")</f>
        <v>November</v>
      </c>
      <c r="N417" s="23">
        <f t="shared" ref="N417" si="1478">YEAR(A417)</f>
        <v>2019</v>
      </c>
    </row>
    <row r="418" spans="1:14" x14ac:dyDescent="0.2">
      <c r="A418" s="19">
        <v>43778</v>
      </c>
      <c r="B418" s="45">
        <v>-10.5</v>
      </c>
      <c r="C418" s="59" t="s">
        <v>954</v>
      </c>
      <c r="D418" s="31" t="s">
        <v>443</v>
      </c>
      <c r="E418" s="50"/>
      <c r="F418" s="28">
        <v>1636</v>
      </c>
      <c r="G418" s="47">
        <f t="shared" si="1374"/>
        <v>1684.7599999999989</v>
      </c>
      <c r="H418" s="30">
        <f t="shared" si="1375"/>
        <v>-48.759999999998854</v>
      </c>
      <c r="I418" s="17" t="s">
        <v>464</v>
      </c>
      <c r="J418" s="23" t="str">
        <f t="shared" ref="J418:J449" si="1479">TEXT(A418,"dddd")</f>
        <v>Saturday</v>
      </c>
      <c r="K418" s="17"/>
      <c r="L418" s="23">
        <f t="shared" ref="L418:L419" si="1480">DAY(A418)</f>
        <v>9</v>
      </c>
      <c r="M418" s="23" t="str">
        <f t="shared" ref="M418:M419" si="1481">TEXT(A418,"mmmm")</f>
        <v>November</v>
      </c>
      <c r="N418" s="23">
        <f t="shared" ref="N418:N419" si="1482">YEAR(A418)</f>
        <v>2019</v>
      </c>
    </row>
    <row r="419" spans="1:14" x14ac:dyDescent="0.2">
      <c r="A419" s="19">
        <v>43778</v>
      </c>
      <c r="B419" s="45">
        <v>-249.63</v>
      </c>
      <c r="C419" s="59" t="s">
        <v>445</v>
      </c>
      <c r="D419" s="31" t="s">
        <v>400</v>
      </c>
      <c r="E419" s="50"/>
      <c r="F419" s="28">
        <v>1636</v>
      </c>
      <c r="G419" s="47">
        <f t="shared" si="1374"/>
        <v>1695.2599999999989</v>
      </c>
      <c r="H419" s="30">
        <f t="shared" si="1375"/>
        <v>-59.259999999998854</v>
      </c>
      <c r="I419" s="17" t="s">
        <v>464</v>
      </c>
      <c r="J419" s="23" t="str">
        <f t="shared" si="1479"/>
        <v>Saturday</v>
      </c>
      <c r="K419" s="17"/>
      <c r="L419" s="23">
        <f t="shared" si="1480"/>
        <v>9</v>
      </c>
      <c r="M419" s="23" t="str">
        <f t="shared" si="1481"/>
        <v>November</v>
      </c>
      <c r="N419" s="23">
        <f t="shared" si="1482"/>
        <v>2019</v>
      </c>
    </row>
    <row r="420" spans="1:14" x14ac:dyDescent="0.2">
      <c r="A420" s="19">
        <v>43776</v>
      </c>
      <c r="B420" s="45">
        <v>25</v>
      </c>
      <c r="C420" s="59" t="s">
        <v>952</v>
      </c>
      <c r="D420" s="31" t="s">
        <v>450</v>
      </c>
      <c r="E420" s="52" t="s">
        <v>509</v>
      </c>
      <c r="F420" s="28">
        <v>1896</v>
      </c>
      <c r="G420" s="47">
        <f t="shared" si="1374"/>
        <v>1944.889999999999</v>
      </c>
      <c r="H420" s="30">
        <f t="shared" si="1375"/>
        <v>-48.889999999998963</v>
      </c>
      <c r="I420" s="17" t="s">
        <v>466</v>
      </c>
      <c r="J420" s="23" t="str">
        <f t="shared" si="1479"/>
        <v>Thursday</v>
      </c>
      <c r="K420" s="17" t="s">
        <v>445</v>
      </c>
      <c r="L420" s="23">
        <f t="shared" ref="L420" si="1483">DAY(A420)</f>
        <v>7</v>
      </c>
      <c r="M420" s="23" t="str">
        <f t="shared" ref="M420" si="1484">TEXT(A420,"mmmm")</f>
        <v>November</v>
      </c>
      <c r="N420" s="23">
        <f t="shared" ref="N420" si="1485">YEAR(A420)</f>
        <v>2019</v>
      </c>
    </row>
    <row r="421" spans="1:14" x14ac:dyDescent="0.2">
      <c r="A421" s="19">
        <v>43776</v>
      </c>
      <c r="B421" s="45">
        <v>-389.11</v>
      </c>
      <c r="C421" s="59" t="s">
        <v>445</v>
      </c>
      <c r="D421" s="31" t="s">
        <v>443</v>
      </c>
      <c r="E421" s="50"/>
      <c r="F421" s="28">
        <v>1896</v>
      </c>
      <c r="G421" s="47">
        <f t="shared" si="1374"/>
        <v>1919.889999999999</v>
      </c>
      <c r="H421" s="30">
        <f t="shared" si="1375"/>
        <v>-23.889999999998963</v>
      </c>
      <c r="I421" s="17" t="s">
        <v>464</v>
      </c>
      <c r="J421" s="23" t="str">
        <f t="shared" si="1479"/>
        <v>Thursday</v>
      </c>
      <c r="K421" s="17"/>
      <c r="L421" s="23">
        <f t="shared" ref="L421" si="1486">DAY(A421)</f>
        <v>7</v>
      </c>
      <c r="M421" s="23" t="str">
        <f t="shared" ref="M421" si="1487">TEXT(A421,"mmmm")</f>
        <v>November</v>
      </c>
      <c r="N421" s="23">
        <f t="shared" ref="N421" si="1488">YEAR(A421)</f>
        <v>2019</v>
      </c>
    </row>
    <row r="422" spans="1:14" x14ac:dyDescent="0.2">
      <c r="A422" s="19">
        <v>43776</v>
      </c>
      <c r="B422" s="45">
        <v>130.41</v>
      </c>
      <c r="C422" s="59" t="s">
        <v>954</v>
      </c>
      <c r="D422" s="31" t="s">
        <v>400</v>
      </c>
      <c r="E422" s="50"/>
      <c r="F422" s="28">
        <v>1896</v>
      </c>
      <c r="G422" s="47">
        <f t="shared" si="1374"/>
        <v>2308.9999999999991</v>
      </c>
      <c r="H422" s="30">
        <f t="shared" si="1375"/>
        <v>-412.99999999999909</v>
      </c>
      <c r="I422" s="17" t="s">
        <v>464</v>
      </c>
      <c r="J422" s="23" t="str">
        <f t="shared" si="1479"/>
        <v>Thursday</v>
      </c>
      <c r="K422" s="17"/>
      <c r="L422" s="23">
        <f t="shared" ref="L422:L453" si="1489">DAY(A422)</f>
        <v>7</v>
      </c>
      <c r="M422" s="23" t="str">
        <f t="shared" ref="M422:M453" si="1490">TEXT(A422,"mmmm")</f>
        <v>November</v>
      </c>
      <c r="N422" s="23">
        <f t="shared" ref="N422:N453" si="1491">YEAR(A422)</f>
        <v>2019</v>
      </c>
    </row>
    <row r="423" spans="1:14" x14ac:dyDescent="0.2">
      <c r="A423" s="19">
        <v>43775</v>
      </c>
      <c r="B423" s="45">
        <v>-249.99</v>
      </c>
      <c r="C423" s="59" t="s">
        <v>445</v>
      </c>
      <c r="D423" s="31" t="s">
        <v>443</v>
      </c>
      <c r="E423" s="50"/>
      <c r="F423" s="28">
        <v>2130</v>
      </c>
      <c r="G423" s="47">
        <f t="shared" si="1374"/>
        <v>2178.5899999999992</v>
      </c>
      <c r="H423" s="30">
        <f t="shared" si="1375"/>
        <v>-48.589999999999236</v>
      </c>
      <c r="I423" s="17" t="s">
        <v>464</v>
      </c>
      <c r="J423" s="23" t="str">
        <f t="shared" si="1479"/>
        <v>Wednesday</v>
      </c>
      <c r="K423" s="17"/>
      <c r="L423" s="23">
        <f t="shared" si="1489"/>
        <v>6</v>
      </c>
      <c r="M423" s="23" t="str">
        <f t="shared" si="1490"/>
        <v>November</v>
      </c>
      <c r="N423" s="23">
        <f t="shared" si="1491"/>
        <v>2019</v>
      </c>
    </row>
    <row r="424" spans="1:14" x14ac:dyDescent="0.2">
      <c r="A424" s="19">
        <v>43775</v>
      </c>
      <c r="B424" s="45">
        <v>8.9499999999999993</v>
      </c>
      <c r="C424" s="59" t="s">
        <v>954</v>
      </c>
      <c r="D424" s="31" t="s">
        <v>400</v>
      </c>
      <c r="E424" s="50"/>
      <c r="F424" s="28">
        <v>2130</v>
      </c>
      <c r="G424" s="47">
        <f t="shared" si="1374"/>
        <v>2428.579999999999</v>
      </c>
      <c r="H424" s="30">
        <f t="shared" si="1375"/>
        <v>-298.57999999999902</v>
      </c>
      <c r="I424" s="17" t="s">
        <v>464</v>
      </c>
      <c r="J424" s="23" t="str">
        <f t="shared" si="1479"/>
        <v>Wednesday</v>
      </c>
      <c r="K424" s="17"/>
      <c r="L424" s="23">
        <f t="shared" si="1489"/>
        <v>6</v>
      </c>
      <c r="M424" s="23" t="str">
        <f t="shared" si="1490"/>
        <v>November</v>
      </c>
      <c r="N424" s="23">
        <f t="shared" si="1491"/>
        <v>2019</v>
      </c>
    </row>
    <row r="425" spans="1:14" x14ac:dyDescent="0.2">
      <c r="A425" s="19">
        <v>43774</v>
      </c>
      <c r="B425" s="45">
        <v>25</v>
      </c>
      <c r="C425" s="59" t="s">
        <v>952</v>
      </c>
      <c r="D425" s="31" t="s">
        <v>450</v>
      </c>
      <c r="E425" s="52" t="s">
        <v>509</v>
      </c>
      <c r="F425" s="28">
        <v>2371</v>
      </c>
      <c r="G425" s="47">
        <f t="shared" si="1374"/>
        <v>2419.6299999999992</v>
      </c>
      <c r="H425" s="30">
        <f t="shared" si="1375"/>
        <v>-48.6299999999992</v>
      </c>
      <c r="I425" s="17" t="s">
        <v>466</v>
      </c>
      <c r="J425" s="23" t="str">
        <f t="shared" si="1479"/>
        <v>Tuesday</v>
      </c>
      <c r="K425" s="17" t="s">
        <v>445</v>
      </c>
      <c r="L425" s="23">
        <f t="shared" si="1489"/>
        <v>5</v>
      </c>
      <c r="M425" s="23" t="str">
        <f t="shared" si="1490"/>
        <v>November</v>
      </c>
      <c r="N425" s="23">
        <f t="shared" si="1491"/>
        <v>2019</v>
      </c>
    </row>
    <row r="426" spans="1:14" x14ac:dyDescent="0.2">
      <c r="A426" s="19">
        <v>43774</v>
      </c>
      <c r="B426" s="45">
        <v>386.43</v>
      </c>
      <c r="C426" s="59" t="s">
        <v>445</v>
      </c>
      <c r="D426" s="31" t="s">
        <v>443</v>
      </c>
      <c r="E426" s="50"/>
      <c r="F426" s="28">
        <v>2371</v>
      </c>
      <c r="G426" s="47">
        <f t="shared" si="1374"/>
        <v>2394.6299999999992</v>
      </c>
      <c r="H426" s="30">
        <f t="shared" si="1375"/>
        <v>-23.6299999999992</v>
      </c>
      <c r="I426" s="17" t="s">
        <v>464</v>
      </c>
      <c r="J426" s="23" t="str">
        <f t="shared" si="1479"/>
        <v>Tuesday</v>
      </c>
      <c r="K426" s="17"/>
      <c r="L426" s="23">
        <f t="shared" si="1489"/>
        <v>5</v>
      </c>
      <c r="M426" s="23" t="str">
        <f t="shared" si="1490"/>
        <v>November</v>
      </c>
      <c r="N426" s="23">
        <f t="shared" si="1491"/>
        <v>2019</v>
      </c>
    </row>
    <row r="427" spans="1:14" x14ac:dyDescent="0.2">
      <c r="A427" s="19">
        <v>43774</v>
      </c>
      <c r="B427" s="45">
        <v>44.12</v>
      </c>
      <c r="C427" s="59" t="s">
        <v>954</v>
      </c>
      <c r="D427" s="31" t="s">
        <v>400</v>
      </c>
      <c r="E427" s="50"/>
      <c r="F427" s="28">
        <v>2371</v>
      </c>
      <c r="G427" s="47">
        <f t="shared" si="1374"/>
        <v>2008.1999999999991</v>
      </c>
      <c r="H427" s="30">
        <f t="shared" si="1375"/>
        <v>362.80000000000086</v>
      </c>
      <c r="I427" s="17" t="s">
        <v>464</v>
      </c>
      <c r="J427" s="23" t="str">
        <f t="shared" si="1479"/>
        <v>Tuesday</v>
      </c>
      <c r="K427" s="17"/>
      <c r="L427" s="23">
        <f t="shared" si="1489"/>
        <v>5</v>
      </c>
      <c r="M427" s="23" t="str">
        <f t="shared" si="1490"/>
        <v>November</v>
      </c>
      <c r="N427" s="23">
        <f t="shared" si="1491"/>
        <v>2019</v>
      </c>
    </row>
    <row r="428" spans="1:14" x14ac:dyDescent="0.2">
      <c r="A428" s="19">
        <v>43773</v>
      </c>
      <c r="B428" s="45">
        <v>49.54</v>
      </c>
      <c r="C428" s="59" t="s">
        <v>452</v>
      </c>
      <c r="D428" s="31" t="s">
        <v>450</v>
      </c>
      <c r="E428" s="50"/>
      <c r="F428" s="28">
        <v>1915</v>
      </c>
      <c r="G428" s="47">
        <f t="shared" si="1374"/>
        <v>1964.0799999999992</v>
      </c>
      <c r="H428" s="30">
        <f t="shared" si="1375"/>
        <v>-49.079999999999245</v>
      </c>
      <c r="I428" s="17" t="s">
        <v>464</v>
      </c>
      <c r="J428" s="23" t="str">
        <f t="shared" si="1479"/>
        <v>Monday</v>
      </c>
      <c r="K428" s="17"/>
      <c r="L428" s="23">
        <f t="shared" si="1489"/>
        <v>4</v>
      </c>
      <c r="M428" s="23" t="str">
        <f t="shared" si="1490"/>
        <v>November</v>
      </c>
      <c r="N428" s="23">
        <f t="shared" si="1491"/>
        <v>2019</v>
      </c>
    </row>
    <row r="429" spans="1:14" x14ac:dyDescent="0.2">
      <c r="A429" s="19">
        <v>43773</v>
      </c>
      <c r="B429" s="45">
        <v>-16</v>
      </c>
      <c r="C429" s="59" t="s">
        <v>954</v>
      </c>
      <c r="D429" s="31" t="s">
        <v>443</v>
      </c>
      <c r="E429" s="50"/>
      <c r="F429" s="28">
        <v>1915</v>
      </c>
      <c r="G429" s="47">
        <f t="shared" si="1374"/>
        <v>1914.5399999999993</v>
      </c>
      <c r="H429" s="30">
        <f t="shared" si="1375"/>
        <v>0.4600000000007185</v>
      </c>
      <c r="I429" s="17" t="s">
        <v>464</v>
      </c>
      <c r="J429" s="23" t="str">
        <f t="shared" si="1479"/>
        <v>Monday</v>
      </c>
      <c r="K429" s="17"/>
      <c r="L429" s="23">
        <f t="shared" si="1489"/>
        <v>4</v>
      </c>
      <c r="M429" s="23" t="str">
        <f t="shared" si="1490"/>
        <v>November</v>
      </c>
      <c r="N429" s="23">
        <f t="shared" si="1491"/>
        <v>2019</v>
      </c>
    </row>
    <row r="430" spans="1:14" x14ac:dyDescent="0.2">
      <c r="A430" s="19">
        <v>43773</v>
      </c>
      <c r="B430" s="45">
        <v>-75.709999999999994</v>
      </c>
      <c r="C430" s="59" t="s">
        <v>954</v>
      </c>
      <c r="D430" s="31" t="s">
        <v>400</v>
      </c>
      <c r="E430" s="50"/>
      <c r="F430" s="28">
        <v>1915</v>
      </c>
      <c r="G430" s="47">
        <f t="shared" si="1374"/>
        <v>1930.5399999999993</v>
      </c>
      <c r="H430" s="30">
        <f t="shared" si="1375"/>
        <v>-15.539999999999281</v>
      </c>
      <c r="I430" s="17" t="s">
        <v>464</v>
      </c>
      <c r="J430" s="23" t="str">
        <f t="shared" si="1479"/>
        <v>Monday</v>
      </c>
      <c r="K430" s="17"/>
      <c r="L430" s="23">
        <f t="shared" si="1489"/>
        <v>4</v>
      </c>
      <c r="M430" s="23" t="str">
        <f t="shared" si="1490"/>
        <v>November</v>
      </c>
      <c r="N430" s="23">
        <f t="shared" si="1491"/>
        <v>2019</v>
      </c>
    </row>
    <row r="431" spans="1:14" x14ac:dyDescent="0.2">
      <c r="A431" s="19">
        <v>43772</v>
      </c>
      <c r="B431" s="45">
        <v>-157.72</v>
      </c>
      <c r="C431" s="59" t="s">
        <v>445</v>
      </c>
      <c r="D431" s="31" t="s">
        <v>450</v>
      </c>
      <c r="E431" s="50"/>
      <c r="F431" s="28">
        <v>1957</v>
      </c>
      <c r="G431" s="47">
        <f t="shared" si="1374"/>
        <v>2006.2499999999993</v>
      </c>
      <c r="H431" s="30">
        <f t="shared" si="1375"/>
        <v>-49.249999999999318</v>
      </c>
      <c r="I431" s="17" t="s">
        <v>464</v>
      </c>
      <c r="J431" s="23" t="str">
        <f t="shared" si="1479"/>
        <v>Sunday</v>
      </c>
      <c r="K431" s="17"/>
      <c r="L431" s="23">
        <f t="shared" si="1489"/>
        <v>3</v>
      </c>
      <c r="M431" s="23" t="str">
        <f t="shared" si="1490"/>
        <v>November</v>
      </c>
      <c r="N431" s="23">
        <f t="shared" si="1491"/>
        <v>2019</v>
      </c>
    </row>
    <row r="432" spans="1:14" x14ac:dyDescent="0.2">
      <c r="A432" s="19">
        <v>43772</v>
      </c>
      <c r="B432" s="45">
        <v>19.46</v>
      </c>
      <c r="C432" s="59" t="s">
        <v>954</v>
      </c>
      <c r="D432" s="31" t="s">
        <v>443</v>
      </c>
      <c r="E432" s="50"/>
      <c r="F432" s="28">
        <v>1957</v>
      </c>
      <c r="G432" s="47">
        <f t="shared" si="1374"/>
        <v>2163.9699999999993</v>
      </c>
      <c r="H432" s="30">
        <f t="shared" si="1375"/>
        <v>-206.96999999999935</v>
      </c>
      <c r="I432" s="17" t="s">
        <v>464</v>
      </c>
      <c r="J432" s="23" t="str">
        <f t="shared" si="1479"/>
        <v>Sunday</v>
      </c>
      <c r="K432" s="17"/>
      <c r="L432" s="23">
        <f t="shared" si="1489"/>
        <v>3</v>
      </c>
      <c r="M432" s="23" t="str">
        <f t="shared" si="1490"/>
        <v>November</v>
      </c>
      <c r="N432" s="23">
        <f t="shared" si="1491"/>
        <v>2019</v>
      </c>
    </row>
    <row r="433" spans="1:14" x14ac:dyDescent="0.2">
      <c r="A433" s="19">
        <v>43772</v>
      </c>
      <c r="B433" s="45">
        <v>2.98</v>
      </c>
      <c r="C433" s="59" t="s">
        <v>445</v>
      </c>
      <c r="D433" s="31" t="s">
        <v>400</v>
      </c>
      <c r="E433" s="50"/>
      <c r="F433" s="28">
        <v>1957</v>
      </c>
      <c r="G433" s="47">
        <f t="shared" si="1374"/>
        <v>2144.5099999999993</v>
      </c>
      <c r="H433" s="30">
        <f t="shared" si="1375"/>
        <v>-187.50999999999931</v>
      </c>
      <c r="I433" s="17" t="s">
        <v>464</v>
      </c>
      <c r="J433" s="23" t="str">
        <f t="shared" si="1479"/>
        <v>Sunday</v>
      </c>
      <c r="K433" s="17"/>
      <c r="L433" s="23">
        <f t="shared" si="1489"/>
        <v>3</v>
      </c>
      <c r="M433" s="23" t="str">
        <f t="shared" si="1490"/>
        <v>November</v>
      </c>
      <c r="N433" s="23">
        <f t="shared" si="1491"/>
        <v>2019</v>
      </c>
    </row>
    <row r="434" spans="1:14" x14ac:dyDescent="0.2">
      <c r="A434" s="19">
        <v>43771</v>
      </c>
      <c r="B434" s="45">
        <v>-46.32</v>
      </c>
      <c r="C434" s="59" t="s">
        <v>445</v>
      </c>
      <c r="D434" s="31" t="s">
        <v>400</v>
      </c>
      <c r="E434" s="50"/>
      <c r="F434" s="28">
        <v>2092</v>
      </c>
      <c r="G434" s="47">
        <f t="shared" si="1374"/>
        <v>2141.5299999999993</v>
      </c>
      <c r="H434" s="30">
        <f t="shared" si="1375"/>
        <v>-49.529999999999291</v>
      </c>
      <c r="I434" s="17" t="s">
        <v>464</v>
      </c>
      <c r="J434" s="23" t="str">
        <f t="shared" si="1479"/>
        <v>Saturday</v>
      </c>
      <c r="K434" s="17"/>
      <c r="L434" s="23">
        <f t="shared" si="1489"/>
        <v>2</v>
      </c>
      <c r="M434" s="23" t="str">
        <f t="shared" si="1490"/>
        <v>November</v>
      </c>
      <c r="N434" s="23">
        <f t="shared" si="1491"/>
        <v>2019</v>
      </c>
    </row>
    <row r="435" spans="1:14" x14ac:dyDescent="0.2">
      <c r="A435" s="19">
        <v>43770</v>
      </c>
      <c r="B435" s="45">
        <v>25</v>
      </c>
      <c r="C435" s="59" t="s">
        <v>952</v>
      </c>
      <c r="D435" s="31" t="s">
        <v>443</v>
      </c>
      <c r="E435" s="52" t="s">
        <v>509</v>
      </c>
      <c r="F435" s="28">
        <v>2138</v>
      </c>
      <c r="G435" s="47">
        <f t="shared" si="1374"/>
        <v>2187.8499999999995</v>
      </c>
      <c r="H435" s="30">
        <f t="shared" si="1375"/>
        <v>-49.849999999999454</v>
      </c>
      <c r="I435" s="17" t="s">
        <v>466</v>
      </c>
      <c r="J435" s="23" t="str">
        <f t="shared" si="1479"/>
        <v>Friday</v>
      </c>
      <c r="K435" s="17" t="s">
        <v>445</v>
      </c>
      <c r="L435" s="23">
        <f t="shared" si="1489"/>
        <v>1</v>
      </c>
      <c r="M435" s="23" t="str">
        <f t="shared" si="1490"/>
        <v>November</v>
      </c>
      <c r="N435" s="23">
        <f t="shared" si="1491"/>
        <v>2019</v>
      </c>
    </row>
    <row r="436" spans="1:14" x14ac:dyDescent="0.2">
      <c r="A436" s="19">
        <v>43770</v>
      </c>
      <c r="B436" s="45">
        <v>526.77</v>
      </c>
      <c r="C436" s="59" t="s">
        <v>445</v>
      </c>
      <c r="D436" s="31" t="s">
        <v>400</v>
      </c>
      <c r="E436" s="50"/>
      <c r="F436" s="28">
        <v>2138</v>
      </c>
      <c r="G436" s="47">
        <f t="shared" si="1374"/>
        <v>2162.8499999999995</v>
      </c>
      <c r="H436" s="30">
        <f t="shared" si="1375"/>
        <v>-24.849999999999454</v>
      </c>
      <c r="I436" s="17" t="s">
        <v>464</v>
      </c>
      <c r="J436" s="23" t="str">
        <f t="shared" si="1479"/>
        <v>Friday</v>
      </c>
      <c r="K436" s="17"/>
      <c r="L436" s="23">
        <f t="shared" si="1489"/>
        <v>1</v>
      </c>
      <c r="M436" s="23" t="str">
        <f t="shared" si="1490"/>
        <v>November</v>
      </c>
      <c r="N436" s="23">
        <f t="shared" si="1491"/>
        <v>2019</v>
      </c>
    </row>
    <row r="437" spans="1:14" x14ac:dyDescent="0.2">
      <c r="A437" s="19">
        <v>43769</v>
      </c>
      <c r="B437" s="45">
        <v>-55.76</v>
      </c>
      <c r="C437" s="59" t="s">
        <v>954</v>
      </c>
      <c r="D437" s="31" t="s">
        <v>400</v>
      </c>
      <c r="E437" s="50"/>
      <c r="F437" s="28">
        <v>1586</v>
      </c>
      <c r="G437" s="47">
        <f t="shared" si="1374"/>
        <v>1636.0799999999997</v>
      </c>
      <c r="H437" s="30">
        <f t="shared" si="1375"/>
        <v>-50.0799999999997</v>
      </c>
      <c r="I437" s="17" t="s">
        <v>464</v>
      </c>
      <c r="J437" s="23" t="str">
        <f t="shared" si="1479"/>
        <v>Thursday</v>
      </c>
      <c r="K437" s="17"/>
      <c r="L437" s="23">
        <f t="shared" si="1489"/>
        <v>31</v>
      </c>
      <c r="M437" s="23" t="str">
        <f t="shared" si="1490"/>
        <v>October</v>
      </c>
      <c r="N437" s="23">
        <f t="shared" si="1491"/>
        <v>2019</v>
      </c>
    </row>
    <row r="438" spans="1:14" x14ac:dyDescent="0.2">
      <c r="A438" s="19">
        <v>43768</v>
      </c>
      <c r="B438" s="45">
        <v>-159.29</v>
      </c>
      <c r="C438" s="59" t="s">
        <v>445</v>
      </c>
      <c r="D438" s="31" t="s">
        <v>443</v>
      </c>
      <c r="E438" s="50"/>
      <c r="F438" s="28"/>
      <c r="G438" s="47">
        <f t="shared" si="1374"/>
        <v>1691.8399999999997</v>
      </c>
      <c r="H438" s="30">
        <f t="shared" si="1375"/>
        <v>-1691.8399999999997</v>
      </c>
      <c r="I438" s="17" t="s">
        <v>464</v>
      </c>
      <c r="J438" s="23" t="str">
        <f t="shared" si="1479"/>
        <v>Wednesday</v>
      </c>
      <c r="K438" s="17"/>
      <c r="L438" s="23">
        <f t="shared" si="1489"/>
        <v>30</v>
      </c>
      <c r="M438" s="23" t="str">
        <f t="shared" si="1490"/>
        <v>October</v>
      </c>
      <c r="N438" s="23">
        <f t="shared" si="1491"/>
        <v>2019</v>
      </c>
    </row>
    <row r="439" spans="1:14" x14ac:dyDescent="0.2">
      <c r="A439" s="19">
        <v>43768</v>
      </c>
      <c r="B439" s="45">
        <v>84.45</v>
      </c>
      <c r="C439" s="59" t="s">
        <v>954</v>
      </c>
      <c r="D439" s="31" t="s">
        <v>400</v>
      </c>
      <c r="E439" s="50"/>
      <c r="F439" s="28"/>
      <c r="G439" s="47">
        <f t="shared" ref="G439:G493" si="1492">G440+B439</f>
        <v>1851.1299999999997</v>
      </c>
      <c r="H439" s="30">
        <f t="shared" ref="H439:H493" si="1493">F439-G439</f>
        <v>-1851.1299999999997</v>
      </c>
      <c r="I439" s="17" t="s">
        <v>464</v>
      </c>
      <c r="J439" s="23" t="str">
        <f t="shared" si="1479"/>
        <v>Wednesday</v>
      </c>
      <c r="K439" s="17"/>
      <c r="L439" s="23">
        <f t="shared" si="1489"/>
        <v>30</v>
      </c>
      <c r="M439" s="23" t="str">
        <f t="shared" si="1490"/>
        <v>October</v>
      </c>
      <c r="N439" s="23">
        <f t="shared" si="1491"/>
        <v>2019</v>
      </c>
    </row>
    <row r="440" spans="1:14" x14ac:dyDescent="0.2">
      <c r="A440" s="19">
        <v>43767</v>
      </c>
      <c r="B440" s="45">
        <v>194.97</v>
      </c>
      <c r="C440" s="59" t="s">
        <v>954</v>
      </c>
      <c r="D440" s="31" t="s">
        <v>443</v>
      </c>
      <c r="E440" s="50"/>
      <c r="F440" s="28">
        <v>1717</v>
      </c>
      <c r="G440" s="47">
        <f t="shared" si="1492"/>
        <v>1766.6799999999996</v>
      </c>
      <c r="H440" s="30">
        <f t="shared" si="1493"/>
        <v>-49.679999999999609</v>
      </c>
      <c r="I440" s="17" t="s">
        <v>464</v>
      </c>
      <c r="J440" s="23" t="str">
        <f t="shared" si="1479"/>
        <v>Tuesday</v>
      </c>
      <c r="K440" s="17"/>
      <c r="L440" s="23">
        <f t="shared" si="1489"/>
        <v>29</v>
      </c>
      <c r="M440" s="23" t="str">
        <f t="shared" si="1490"/>
        <v>October</v>
      </c>
      <c r="N440" s="23">
        <f t="shared" si="1491"/>
        <v>2019</v>
      </c>
    </row>
    <row r="441" spans="1:14" x14ac:dyDescent="0.2">
      <c r="A441" s="19">
        <v>43767</v>
      </c>
      <c r="B441" s="45">
        <v>-78.62</v>
      </c>
      <c r="C441" s="59" t="s">
        <v>445</v>
      </c>
      <c r="D441" s="31" t="s">
        <v>400</v>
      </c>
      <c r="E441" s="50"/>
      <c r="F441" s="28">
        <v>1717</v>
      </c>
      <c r="G441" s="47">
        <f t="shared" si="1492"/>
        <v>1571.7099999999996</v>
      </c>
      <c r="H441" s="30">
        <f t="shared" si="1493"/>
        <v>145.29000000000042</v>
      </c>
      <c r="I441" s="17" t="s">
        <v>464</v>
      </c>
      <c r="J441" s="23" t="str">
        <f t="shared" si="1479"/>
        <v>Tuesday</v>
      </c>
      <c r="K441" s="17"/>
      <c r="L441" s="23">
        <f t="shared" si="1489"/>
        <v>29</v>
      </c>
      <c r="M441" s="23" t="str">
        <f t="shared" si="1490"/>
        <v>October</v>
      </c>
      <c r="N441" s="23">
        <f t="shared" si="1491"/>
        <v>2019</v>
      </c>
    </row>
    <row r="442" spans="1:14" x14ac:dyDescent="0.2">
      <c r="A442" s="19">
        <v>43766</v>
      </c>
      <c r="B442" s="45">
        <v>-2.74</v>
      </c>
      <c r="C442" s="59" t="s">
        <v>445</v>
      </c>
      <c r="D442" s="31" t="s">
        <v>443</v>
      </c>
      <c r="E442" s="50"/>
      <c r="F442" s="28">
        <v>1601</v>
      </c>
      <c r="G442" s="47">
        <f t="shared" si="1492"/>
        <v>1650.3299999999995</v>
      </c>
      <c r="H442" s="30">
        <f t="shared" si="1493"/>
        <v>-49.329999999999472</v>
      </c>
      <c r="I442" s="17" t="s">
        <v>464</v>
      </c>
      <c r="J442" s="23" t="str">
        <f t="shared" si="1479"/>
        <v>Monday</v>
      </c>
      <c r="K442" s="17"/>
      <c r="L442" s="23">
        <f t="shared" si="1489"/>
        <v>28</v>
      </c>
      <c r="M442" s="23" t="str">
        <f t="shared" si="1490"/>
        <v>October</v>
      </c>
      <c r="N442" s="23">
        <f t="shared" si="1491"/>
        <v>2019</v>
      </c>
    </row>
    <row r="443" spans="1:14" x14ac:dyDescent="0.2">
      <c r="A443" s="19">
        <v>43766</v>
      </c>
      <c r="B443" s="45">
        <v>16.87</v>
      </c>
      <c r="C443" s="59" t="s">
        <v>953</v>
      </c>
      <c r="D443" s="31" t="s">
        <v>400</v>
      </c>
      <c r="E443" s="50"/>
      <c r="F443" s="28">
        <v>1601</v>
      </c>
      <c r="G443" s="47">
        <f t="shared" si="1492"/>
        <v>1653.0699999999995</v>
      </c>
      <c r="H443" s="30">
        <f t="shared" si="1493"/>
        <v>-52.069999999999482</v>
      </c>
      <c r="I443" s="17" t="s">
        <v>464</v>
      </c>
      <c r="J443" s="23" t="str">
        <f t="shared" si="1479"/>
        <v>Monday</v>
      </c>
      <c r="K443" s="17"/>
      <c r="L443" s="23">
        <f t="shared" si="1489"/>
        <v>28</v>
      </c>
      <c r="M443" s="23" t="str">
        <f t="shared" si="1490"/>
        <v>October</v>
      </c>
      <c r="N443" s="23">
        <f t="shared" si="1491"/>
        <v>2019</v>
      </c>
    </row>
    <row r="444" spans="1:14" x14ac:dyDescent="0.2">
      <c r="A444" s="19">
        <v>43765</v>
      </c>
      <c r="B444" s="45">
        <f>-91.71+3.37</f>
        <v>-88.339999999999989</v>
      </c>
      <c r="C444" s="59" t="s">
        <v>954</v>
      </c>
      <c r="D444" s="31" t="s">
        <v>400</v>
      </c>
      <c r="E444" s="50"/>
      <c r="F444" s="28">
        <v>1584</v>
      </c>
      <c r="G444" s="47">
        <f t="shared" si="1492"/>
        <v>1636.1999999999996</v>
      </c>
      <c r="H444" s="30">
        <f t="shared" si="1493"/>
        <v>-52.199999999999591</v>
      </c>
      <c r="I444" s="17" t="s">
        <v>464</v>
      </c>
      <c r="J444" s="23" t="str">
        <f t="shared" si="1479"/>
        <v>Sunday</v>
      </c>
      <c r="K444" s="17"/>
      <c r="L444" s="23">
        <f t="shared" si="1489"/>
        <v>27</v>
      </c>
      <c r="M444" s="23" t="str">
        <f t="shared" si="1490"/>
        <v>October</v>
      </c>
      <c r="N444" s="23">
        <f t="shared" si="1491"/>
        <v>2019</v>
      </c>
    </row>
    <row r="445" spans="1:14" x14ac:dyDescent="0.2">
      <c r="A445" s="19">
        <v>43763</v>
      </c>
      <c r="B445" s="45">
        <v>-48.46</v>
      </c>
      <c r="C445" s="59" t="s">
        <v>954</v>
      </c>
      <c r="D445" s="31" t="s">
        <v>400</v>
      </c>
      <c r="E445" s="50"/>
      <c r="F445" s="28">
        <v>1676</v>
      </c>
      <c r="G445" s="47">
        <f t="shared" si="1492"/>
        <v>1724.5399999999995</v>
      </c>
      <c r="H445" s="30">
        <f t="shared" si="1493"/>
        <v>-48.539999999999509</v>
      </c>
      <c r="I445" s="17" t="s">
        <v>464</v>
      </c>
      <c r="J445" s="23" t="str">
        <f t="shared" si="1479"/>
        <v>Friday</v>
      </c>
      <c r="K445" s="17" t="s">
        <v>444</v>
      </c>
      <c r="L445" s="23">
        <f t="shared" si="1489"/>
        <v>25</v>
      </c>
      <c r="M445" s="23" t="str">
        <f t="shared" si="1490"/>
        <v>October</v>
      </c>
      <c r="N445" s="23">
        <f t="shared" si="1491"/>
        <v>2019</v>
      </c>
    </row>
    <row r="446" spans="1:14" x14ac:dyDescent="0.2">
      <c r="A446" s="19">
        <v>43762</v>
      </c>
      <c r="B446" s="45">
        <v>154.75</v>
      </c>
      <c r="C446" s="59" t="s">
        <v>954</v>
      </c>
      <c r="D446" s="31" t="s">
        <v>400</v>
      </c>
      <c r="E446" s="50"/>
      <c r="F446" s="28">
        <v>1749</v>
      </c>
      <c r="G446" s="47">
        <f t="shared" si="1492"/>
        <v>1772.9999999999995</v>
      </c>
      <c r="H446" s="30">
        <f t="shared" si="1493"/>
        <v>-23.999999999999545</v>
      </c>
      <c r="I446" s="17" t="s">
        <v>464</v>
      </c>
      <c r="J446" s="23" t="str">
        <f t="shared" si="1479"/>
        <v>Thursday</v>
      </c>
      <c r="K446" s="17"/>
      <c r="L446" s="23">
        <f t="shared" si="1489"/>
        <v>24</v>
      </c>
      <c r="M446" s="23" t="str">
        <f t="shared" si="1490"/>
        <v>October</v>
      </c>
      <c r="N446" s="23">
        <f t="shared" si="1491"/>
        <v>2019</v>
      </c>
    </row>
    <row r="447" spans="1:14" x14ac:dyDescent="0.2">
      <c r="A447" s="19">
        <v>43761</v>
      </c>
      <c r="B447" s="45">
        <v>25</v>
      </c>
      <c r="C447" s="59" t="s">
        <v>952</v>
      </c>
      <c r="D447" s="31" t="s">
        <v>443</v>
      </c>
      <c r="E447" s="52" t="s">
        <v>509</v>
      </c>
      <c r="F447" s="28">
        <v>1569</v>
      </c>
      <c r="G447" s="47">
        <f t="shared" si="1492"/>
        <v>1618.2499999999995</v>
      </c>
      <c r="H447" s="30">
        <f t="shared" si="1493"/>
        <v>-49.249999999999545</v>
      </c>
      <c r="I447" s="17" t="s">
        <v>466</v>
      </c>
      <c r="J447" s="23" t="str">
        <f t="shared" si="1479"/>
        <v>Wednesday</v>
      </c>
      <c r="K447" s="17" t="s">
        <v>954</v>
      </c>
      <c r="L447" s="23">
        <f t="shared" si="1489"/>
        <v>23</v>
      </c>
      <c r="M447" s="23" t="str">
        <f t="shared" si="1490"/>
        <v>October</v>
      </c>
      <c r="N447" s="23">
        <f t="shared" si="1491"/>
        <v>2019</v>
      </c>
    </row>
    <row r="448" spans="1:14" x14ac:dyDescent="0.2">
      <c r="A448" s="19">
        <v>43761</v>
      </c>
      <c r="B448" s="45">
        <v>-173.27</v>
      </c>
      <c r="C448" s="59" t="s">
        <v>954</v>
      </c>
      <c r="D448" s="31" t="s">
        <v>400</v>
      </c>
      <c r="E448" s="50"/>
      <c r="F448" s="28">
        <v>1569</v>
      </c>
      <c r="G448" s="47">
        <f t="shared" si="1492"/>
        <v>1593.2499999999995</v>
      </c>
      <c r="H448" s="30">
        <f t="shared" si="1493"/>
        <v>-24.249999999999545</v>
      </c>
      <c r="I448" s="17" t="s">
        <v>464</v>
      </c>
      <c r="J448" s="23" t="str">
        <f t="shared" si="1479"/>
        <v>Wednesday</v>
      </c>
      <c r="K448" s="17"/>
      <c r="L448" s="23">
        <f t="shared" si="1489"/>
        <v>23</v>
      </c>
      <c r="M448" s="23" t="str">
        <f t="shared" si="1490"/>
        <v>October</v>
      </c>
      <c r="N448" s="23">
        <f t="shared" si="1491"/>
        <v>2019</v>
      </c>
    </row>
    <row r="449" spans="1:14" x14ac:dyDescent="0.2">
      <c r="A449" s="55">
        <v>43760</v>
      </c>
      <c r="B449" s="56">
        <v>115.53</v>
      </c>
      <c r="C449" s="59" t="s">
        <v>445</v>
      </c>
      <c r="D449" s="59" t="s">
        <v>443</v>
      </c>
      <c r="E449" s="54"/>
      <c r="F449" s="58">
        <v>1742</v>
      </c>
      <c r="G449" s="47">
        <f t="shared" si="1492"/>
        <v>1766.5199999999995</v>
      </c>
      <c r="H449" s="30">
        <f t="shared" si="1493"/>
        <v>-24.519999999999527</v>
      </c>
      <c r="I449" s="17" t="s">
        <v>464</v>
      </c>
      <c r="J449" s="23" t="str">
        <f t="shared" si="1479"/>
        <v>Tuesday</v>
      </c>
      <c r="K449" s="48" t="s">
        <v>487</v>
      </c>
      <c r="L449" s="23">
        <f t="shared" si="1489"/>
        <v>22</v>
      </c>
      <c r="M449" s="23" t="str">
        <f t="shared" si="1490"/>
        <v>October</v>
      </c>
      <c r="N449" s="23">
        <f t="shared" si="1491"/>
        <v>2019</v>
      </c>
    </row>
    <row r="450" spans="1:14" x14ac:dyDescent="0.2">
      <c r="A450" s="55">
        <v>43760</v>
      </c>
      <c r="B450" s="56">
        <v>-72.02</v>
      </c>
      <c r="C450" s="59" t="s">
        <v>954</v>
      </c>
      <c r="D450" s="59" t="s">
        <v>400</v>
      </c>
      <c r="E450" s="54"/>
      <c r="F450" s="58">
        <v>1742</v>
      </c>
      <c r="G450" s="47">
        <f t="shared" si="1492"/>
        <v>1650.9899999999996</v>
      </c>
      <c r="H450" s="30">
        <f t="shared" si="1493"/>
        <v>91.010000000000446</v>
      </c>
      <c r="I450" s="17" t="s">
        <v>464</v>
      </c>
      <c r="J450" s="23" t="str">
        <f t="shared" ref="J450:J481" si="1494">TEXT(A450,"dddd")</f>
        <v>Tuesday</v>
      </c>
      <c r="K450" s="48" t="s">
        <v>487</v>
      </c>
      <c r="L450" s="23">
        <f t="shared" si="1489"/>
        <v>22</v>
      </c>
      <c r="M450" s="23" t="str">
        <f t="shared" si="1490"/>
        <v>October</v>
      </c>
      <c r="N450" s="23">
        <f t="shared" si="1491"/>
        <v>2019</v>
      </c>
    </row>
    <row r="451" spans="1:14" x14ac:dyDescent="0.2">
      <c r="A451" s="19">
        <v>43759</v>
      </c>
      <c r="B451" s="45">
        <v>-117.84</v>
      </c>
      <c r="C451" s="59" t="s">
        <v>954</v>
      </c>
      <c r="D451" s="31" t="s">
        <v>400</v>
      </c>
      <c r="E451" s="50"/>
      <c r="F451" s="28">
        <v>1798</v>
      </c>
      <c r="G451" s="47">
        <f t="shared" si="1492"/>
        <v>1723.0099999999995</v>
      </c>
      <c r="H451" s="30">
        <f t="shared" si="1493"/>
        <v>74.990000000000464</v>
      </c>
      <c r="I451" s="17" t="s">
        <v>464</v>
      </c>
      <c r="J451" s="23" t="str">
        <f t="shared" si="1494"/>
        <v>Monday</v>
      </c>
      <c r="K451" s="17"/>
      <c r="L451" s="23">
        <f t="shared" si="1489"/>
        <v>21</v>
      </c>
      <c r="M451" s="23" t="str">
        <f t="shared" si="1490"/>
        <v>October</v>
      </c>
      <c r="N451" s="23">
        <f t="shared" si="1491"/>
        <v>2019</v>
      </c>
    </row>
    <row r="452" spans="1:14" x14ac:dyDescent="0.2">
      <c r="A452" s="19">
        <v>43758</v>
      </c>
      <c r="B452" s="45">
        <v>147.80000000000001</v>
      </c>
      <c r="C452" s="59" t="s">
        <v>954</v>
      </c>
      <c r="D452" s="31" t="s">
        <v>400</v>
      </c>
      <c r="E452" s="50"/>
      <c r="F452" s="28">
        <v>1908</v>
      </c>
      <c r="G452" s="47">
        <f t="shared" si="1492"/>
        <v>1840.8499999999995</v>
      </c>
      <c r="H452" s="30">
        <f t="shared" si="1493"/>
        <v>67.150000000000546</v>
      </c>
      <c r="I452" s="17" t="s">
        <v>464</v>
      </c>
      <c r="J452" s="23" t="str">
        <f t="shared" si="1494"/>
        <v>Sunday</v>
      </c>
      <c r="K452" s="17"/>
      <c r="L452" s="23">
        <f t="shared" si="1489"/>
        <v>20</v>
      </c>
      <c r="M452" s="23" t="str">
        <f t="shared" si="1490"/>
        <v>October</v>
      </c>
      <c r="N452" s="23">
        <f t="shared" si="1491"/>
        <v>2019</v>
      </c>
    </row>
    <row r="453" spans="1:14" x14ac:dyDescent="0.2">
      <c r="A453" s="19">
        <v>43758</v>
      </c>
      <c r="B453" s="45">
        <v>-200</v>
      </c>
      <c r="C453" s="59" t="s">
        <v>454</v>
      </c>
      <c r="D453" s="31" t="s">
        <v>400</v>
      </c>
      <c r="E453" s="52" t="s">
        <v>509</v>
      </c>
      <c r="F453" s="28">
        <v>1760</v>
      </c>
      <c r="G453" s="47">
        <f t="shared" si="1492"/>
        <v>1693.0499999999995</v>
      </c>
      <c r="H453" s="30">
        <f t="shared" si="1493"/>
        <v>66.9500000000005</v>
      </c>
      <c r="I453" s="17" t="s">
        <v>466</v>
      </c>
      <c r="J453" s="23" t="str">
        <f t="shared" si="1494"/>
        <v>Sunday</v>
      </c>
      <c r="K453" s="17" t="s">
        <v>455</v>
      </c>
      <c r="L453" s="23">
        <f t="shared" si="1489"/>
        <v>20</v>
      </c>
      <c r="M453" s="23" t="str">
        <f t="shared" si="1490"/>
        <v>October</v>
      </c>
      <c r="N453" s="23">
        <f t="shared" si="1491"/>
        <v>2019</v>
      </c>
    </row>
    <row r="454" spans="1:14" x14ac:dyDescent="0.2">
      <c r="A454" s="19">
        <v>43757</v>
      </c>
      <c r="B454" s="45">
        <v>30.87</v>
      </c>
      <c r="C454" s="59" t="s">
        <v>954</v>
      </c>
      <c r="D454" s="31" t="s">
        <v>400</v>
      </c>
      <c r="E454" s="52"/>
      <c r="F454" s="28">
        <v>1960</v>
      </c>
      <c r="G454" s="47">
        <f t="shared" si="1492"/>
        <v>1893.0499999999995</v>
      </c>
      <c r="H454" s="30">
        <f t="shared" si="1493"/>
        <v>66.9500000000005</v>
      </c>
      <c r="I454" s="17" t="s">
        <v>464</v>
      </c>
      <c r="J454" s="23" t="str">
        <f t="shared" si="1494"/>
        <v>Saturday</v>
      </c>
      <c r="K454" s="17"/>
      <c r="L454" s="23">
        <f t="shared" ref="L454:L485" si="1495">DAY(A454)</f>
        <v>19</v>
      </c>
      <c r="M454" s="23" t="str">
        <f t="shared" ref="M454:M485" si="1496">TEXT(A454,"mmmm")</f>
        <v>October</v>
      </c>
      <c r="N454" s="23">
        <f t="shared" ref="N454:N485" si="1497">YEAR(A454)</f>
        <v>2019</v>
      </c>
    </row>
    <row r="455" spans="1:14" x14ac:dyDescent="0.2">
      <c r="A455" s="19">
        <v>43756</v>
      </c>
      <c r="B455" s="45">
        <v>150</v>
      </c>
      <c r="C455" s="59" t="s">
        <v>954</v>
      </c>
      <c r="D455" s="31" t="s">
        <v>400</v>
      </c>
      <c r="E455" s="52" t="s">
        <v>509</v>
      </c>
      <c r="F455" s="28">
        <v>1929</v>
      </c>
      <c r="G455" s="47">
        <f t="shared" si="1492"/>
        <v>1862.1799999999996</v>
      </c>
      <c r="H455" s="30">
        <f t="shared" si="1493"/>
        <v>66.820000000000391</v>
      </c>
      <c r="I455" s="17" t="s">
        <v>466</v>
      </c>
      <c r="J455" s="23" t="str">
        <f t="shared" si="1494"/>
        <v>Friday</v>
      </c>
      <c r="K455" s="17" t="s">
        <v>956</v>
      </c>
      <c r="L455" s="23">
        <f t="shared" si="1495"/>
        <v>18</v>
      </c>
      <c r="M455" s="23" t="str">
        <f t="shared" si="1496"/>
        <v>October</v>
      </c>
      <c r="N455" s="23">
        <f t="shared" si="1497"/>
        <v>2019</v>
      </c>
    </row>
    <row r="456" spans="1:14" x14ac:dyDescent="0.2">
      <c r="A456" s="19">
        <v>43755</v>
      </c>
      <c r="B456" s="45">
        <v>265.7</v>
      </c>
      <c r="C456" s="59" t="s">
        <v>954</v>
      </c>
      <c r="D456" s="31" t="s">
        <v>400</v>
      </c>
      <c r="E456" s="52"/>
      <c r="F456" s="28">
        <v>1779</v>
      </c>
      <c r="G456" s="47">
        <f t="shared" si="1492"/>
        <v>1712.1799999999996</v>
      </c>
      <c r="H456" s="30">
        <f t="shared" si="1493"/>
        <v>66.820000000000391</v>
      </c>
      <c r="I456" s="17" t="s">
        <v>464</v>
      </c>
      <c r="J456" s="23" t="str">
        <f t="shared" si="1494"/>
        <v>Thursday</v>
      </c>
      <c r="K456" s="17"/>
      <c r="L456" s="23">
        <f t="shared" si="1495"/>
        <v>17</v>
      </c>
      <c r="M456" s="23" t="str">
        <f t="shared" si="1496"/>
        <v>October</v>
      </c>
      <c r="N456" s="23">
        <f t="shared" si="1497"/>
        <v>2019</v>
      </c>
    </row>
    <row r="457" spans="1:14" x14ac:dyDescent="0.2">
      <c r="A457" s="19">
        <v>43754</v>
      </c>
      <c r="B457" s="45">
        <v>194.78</v>
      </c>
      <c r="C457" s="59" t="s">
        <v>954</v>
      </c>
      <c r="D457" s="31">
        <v>2</v>
      </c>
      <c r="E457" s="50"/>
      <c r="F457" s="28">
        <v>1513</v>
      </c>
      <c r="G457" s="47">
        <f t="shared" si="1492"/>
        <v>1446.4799999999996</v>
      </c>
      <c r="H457" s="30">
        <f t="shared" si="1493"/>
        <v>66.520000000000437</v>
      </c>
      <c r="I457" s="17" t="s">
        <v>464</v>
      </c>
      <c r="J457" s="23" t="str">
        <f t="shared" si="1494"/>
        <v>Wednesday</v>
      </c>
      <c r="K457" s="17"/>
      <c r="L457" s="23">
        <f t="shared" si="1495"/>
        <v>16</v>
      </c>
      <c r="M457" s="23" t="str">
        <f t="shared" si="1496"/>
        <v>October</v>
      </c>
      <c r="N457" s="23">
        <f t="shared" si="1497"/>
        <v>2019</v>
      </c>
    </row>
    <row r="458" spans="1:14" x14ac:dyDescent="0.2">
      <c r="A458" s="19">
        <v>43754</v>
      </c>
      <c r="B458" s="45">
        <v>-58.14</v>
      </c>
      <c r="C458" s="59" t="s">
        <v>953</v>
      </c>
      <c r="D458" s="31">
        <v>1</v>
      </c>
      <c r="E458" s="50"/>
      <c r="F458" s="28">
        <v>1513</v>
      </c>
      <c r="G458" s="47">
        <f t="shared" si="1492"/>
        <v>1251.6999999999996</v>
      </c>
      <c r="H458" s="30">
        <f t="shared" si="1493"/>
        <v>261.30000000000041</v>
      </c>
      <c r="I458" s="17" t="s">
        <v>464</v>
      </c>
      <c r="J458" s="23" t="str">
        <f t="shared" si="1494"/>
        <v>Wednesday</v>
      </c>
      <c r="K458" s="17"/>
      <c r="L458" s="23">
        <f t="shared" si="1495"/>
        <v>16</v>
      </c>
      <c r="M458" s="23" t="str">
        <f t="shared" si="1496"/>
        <v>October</v>
      </c>
      <c r="N458" s="23">
        <f t="shared" si="1497"/>
        <v>2019</v>
      </c>
    </row>
    <row r="459" spans="1:14" x14ac:dyDescent="0.2">
      <c r="A459" s="19" t="s">
        <v>438</v>
      </c>
      <c r="B459" s="45">
        <v>151.08000000000001</v>
      </c>
      <c r="C459" s="59" t="s">
        <v>954</v>
      </c>
      <c r="D459" s="31" t="s">
        <v>400</v>
      </c>
      <c r="E459" s="50"/>
      <c r="F459" s="28">
        <v>1376</v>
      </c>
      <c r="G459" s="47">
        <f t="shared" si="1492"/>
        <v>1309.8399999999997</v>
      </c>
      <c r="H459" s="30">
        <f t="shared" si="1493"/>
        <v>66.160000000000309</v>
      </c>
      <c r="I459" s="17" t="s">
        <v>464</v>
      </c>
      <c r="J459" s="23" t="str">
        <f t="shared" si="1494"/>
        <v>Tuesday</v>
      </c>
      <c r="K459" s="17"/>
      <c r="L459" s="23">
        <f t="shared" si="1495"/>
        <v>15</v>
      </c>
      <c r="M459" s="23" t="str">
        <f t="shared" si="1496"/>
        <v>October</v>
      </c>
      <c r="N459" s="23">
        <f t="shared" si="1497"/>
        <v>2019</v>
      </c>
    </row>
    <row r="460" spans="1:14" x14ac:dyDescent="0.2">
      <c r="A460" s="19">
        <v>43752</v>
      </c>
      <c r="B460" s="45">
        <v>-72.510000000000005</v>
      </c>
      <c r="C460" s="59" t="s">
        <v>954</v>
      </c>
      <c r="D460" s="31" t="s">
        <v>400</v>
      </c>
      <c r="E460" s="50"/>
      <c r="F460" s="28">
        <v>1225</v>
      </c>
      <c r="G460" s="47">
        <f t="shared" si="1492"/>
        <v>1158.7599999999998</v>
      </c>
      <c r="H460" s="30">
        <f t="shared" si="1493"/>
        <v>66.240000000000236</v>
      </c>
      <c r="I460" s="17" t="s">
        <v>464</v>
      </c>
      <c r="J460" s="23" t="str">
        <f t="shared" si="1494"/>
        <v>Monday</v>
      </c>
      <c r="K460" s="17"/>
      <c r="L460" s="23">
        <f t="shared" si="1495"/>
        <v>14</v>
      </c>
      <c r="M460" s="23" t="str">
        <f t="shared" si="1496"/>
        <v>October</v>
      </c>
      <c r="N460" s="23">
        <f t="shared" si="1497"/>
        <v>2019</v>
      </c>
    </row>
    <row r="461" spans="1:14" x14ac:dyDescent="0.2">
      <c r="A461" s="19">
        <v>43751</v>
      </c>
      <c r="B461" s="45">
        <v>-214.22</v>
      </c>
      <c r="C461" s="59" t="s">
        <v>954</v>
      </c>
      <c r="D461" s="31" t="s">
        <v>400</v>
      </c>
      <c r="E461" s="50"/>
      <c r="F461" s="28">
        <v>1298</v>
      </c>
      <c r="G461" s="47">
        <f t="shared" si="1492"/>
        <v>1231.2699999999998</v>
      </c>
      <c r="H461" s="30">
        <f t="shared" si="1493"/>
        <v>66.730000000000246</v>
      </c>
      <c r="I461" s="17" t="s">
        <v>464</v>
      </c>
      <c r="J461" s="23" t="str">
        <f t="shared" si="1494"/>
        <v>Sunday</v>
      </c>
      <c r="K461" s="17"/>
      <c r="L461" s="23">
        <f t="shared" si="1495"/>
        <v>13</v>
      </c>
      <c r="M461" s="23" t="str">
        <f t="shared" si="1496"/>
        <v>October</v>
      </c>
      <c r="N461" s="23">
        <f t="shared" si="1497"/>
        <v>2019</v>
      </c>
    </row>
    <row r="462" spans="1:14" x14ac:dyDescent="0.2">
      <c r="A462" s="19">
        <v>43750</v>
      </c>
      <c r="B462" s="45">
        <v>509.18</v>
      </c>
      <c r="C462" s="59" t="s">
        <v>954</v>
      </c>
      <c r="D462" s="31" t="s">
        <v>400</v>
      </c>
      <c r="E462" s="50"/>
      <c r="F462" s="28">
        <v>1512</v>
      </c>
      <c r="G462" s="47">
        <f t="shared" si="1492"/>
        <v>1445.4899999999998</v>
      </c>
      <c r="H462" s="30">
        <f t="shared" si="1493"/>
        <v>66.510000000000218</v>
      </c>
      <c r="I462" s="17" t="s">
        <v>464</v>
      </c>
      <c r="J462" s="23" t="str">
        <f t="shared" si="1494"/>
        <v>Saturday</v>
      </c>
      <c r="K462" s="17"/>
      <c r="L462" s="23">
        <f t="shared" si="1495"/>
        <v>12</v>
      </c>
      <c r="M462" s="23" t="str">
        <f t="shared" si="1496"/>
        <v>October</v>
      </c>
      <c r="N462" s="23">
        <f t="shared" si="1497"/>
        <v>2019</v>
      </c>
    </row>
    <row r="463" spans="1:14" x14ac:dyDescent="0.2">
      <c r="A463" s="19">
        <v>43749</v>
      </c>
      <c r="B463" s="45">
        <v>150</v>
      </c>
      <c r="C463" s="59" t="s">
        <v>954</v>
      </c>
      <c r="D463" s="31">
        <v>2</v>
      </c>
      <c r="E463" s="52" t="s">
        <v>509</v>
      </c>
      <c r="F463" s="28">
        <v>1003</v>
      </c>
      <c r="G463" s="47">
        <f t="shared" si="1492"/>
        <v>936.30999999999983</v>
      </c>
      <c r="H463" s="30">
        <f t="shared" si="1493"/>
        <v>66.690000000000168</v>
      </c>
      <c r="I463" s="17" t="s">
        <v>466</v>
      </c>
      <c r="J463" s="23" t="str">
        <f t="shared" si="1494"/>
        <v>Friday</v>
      </c>
      <c r="K463" s="17" t="s">
        <v>956</v>
      </c>
      <c r="L463" s="23">
        <f t="shared" si="1495"/>
        <v>11</v>
      </c>
      <c r="M463" s="23" t="str">
        <f t="shared" si="1496"/>
        <v>October</v>
      </c>
      <c r="N463" s="23">
        <f t="shared" si="1497"/>
        <v>2019</v>
      </c>
    </row>
    <row r="464" spans="1:14" x14ac:dyDescent="0.2">
      <c r="A464" s="19">
        <v>43749</v>
      </c>
      <c r="B464" s="45">
        <v>-145.08000000000001</v>
      </c>
      <c r="C464" s="59" t="s">
        <v>954</v>
      </c>
      <c r="D464" s="31">
        <v>1</v>
      </c>
      <c r="E464" s="50"/>
      <c r="F464" s="28">
        <v>853</v>
      </c>
      <c r="G464" s="47">
        <f t="shared" si="1492"/>
        <v>786.30999999999983</v>
      </c>
      <c r="H464" s="30">
        <f t="shared" si="1493"/>
        <v>66.690000000000168</v>
      </c>
      <c r="I464" s="17" t="s">
        <v>464</v>
      </c>
      <c r="J464" s="23" t="str">
        <f t="shared" si="1494"/>
        <v>Friday</v>
      </c>
      <c r="K464" s="17"/>
      <c r="L464" s="23">
        <f t="shared" si="1495"/>
        <v>11</v>
      </c>
      <c r="M464" s="23" t="str">
        <f t="shared" si="1496"/>
        <v>October</v>
      </c>
      <c r="N464" s="23">
        <f t="shared" si="1497"/>
        <v>2019</v>
      </c>
    </row>
    <row r="465" spans="1:14" x14ac:dyDescent="0.2">
      <c r="A465" s="19">
        <v>43748</v>
      </c>
      <c r="B465" s="45">
        <v>25.49</v>
      </c>
      <c r="C465" s="59" t="s">
        <v>445</v>
      </c>
      <c r="D465" s="31">
        <v>2</v>
      </c>
      <c r="E465" s="50"/>
      <c r="F465" s="28">
        <v>997</v>
      </c>
      <c r="G465" s="47">
        <f t="shared" si="1492"/>
        <v>931.38999999999987</v>
      </c>
      <c r="H465" s="30">
        <f t="shared" si="1493"/>
        <v>65.610000000000127</v>
      </c>
      <c r="I465" s="17" t="s">
        <v>464</v>
      </c>
      <c r="J465" s="23" t="str">
        <f t="shared" si="1494"/>
        <v>Thursday</v>
      </c>
      <c r="K465" s="17"/>
      <c r="L465" s="23">
        <f t="shared" si="1495"/>
        <v>10</v>
      </c>
      <c r="M465" s="23" t="str">
        <f t="shared" si="1496"/>
        <v>October</v>
      </c>
      <c r="N465" s="23">
        <f t="shared" si="1497"/>
        <v>2019</v>
      </c>
    </row>
    <row r="466" spans="1:14" x14ac:dyDescent="0.2">
      <c r="A466" s="19">
        <v>43748</v>
      </c>
      <c r="B466" s="45">
        <v>71.13</v>
      </c>
      <c r="C466" s="59" t="s">
        <v>954</v>
      </c>
      <c r="D466" s="31">
        <v>1</v>
      </c>
      <c r="E466" s="50"/>
      <c r="F466" s="28">
        <v>997</v>
      </c>
      <c r="G466" s="47">
        <f t="shared" si="1492"/>
        <v>905.89999999999986</v>
      </c>
      <c r="H466" s="30">
        <f t="shared" si="1493"/>
        <v>91.100000000000136</v>
      </c>
      <c r="I466" s="17" t="s">
        <v>464</v>
      </c>
      <c r="J466" s="23" t="str">
        <f t="shared" si="1494"/>
        <v>Thursday</v>
      </c>
      <c r="K466" s="17"/>
      <c r="L466" s="23">
        <f t="shared" si="1495"/>
        <v>10</v>
      </c>
      <c r="M466" s="23" t="str">
        <f t="shared" si="1496"/>
        <v>October</v>
      </c>
      <c r="N466" s="23">
        <f t="shared" si="1497"/>
        <v>2019</v>
      </c>
    </row>
    <row r="467" spans="1:14" x14ac:dyDescent="0.2">
      <c r="A467" s="19">
        <v>43747</v>
      </c>
      <c r="B467" s="45">
        <v>-24.17</v>
      </c>
      <c r="C467" s="59" t="s">
        <v>489</v>
      </c>
      <c r="D467" s="31">
        <v>2</v>
      </c>
      <c r="E467" s="50"/>
      <c r="F467" s="28">
        <v>891</v>
      </c>
      <c r="G467" s="47">
        <f t="shared" si="1492"/>
        <v>834.76999999999987</v>
      </c>
      <c r="H467" s="30">
        <f t="shared" si="1493"/>
        <v>56.230000000000132</v>
      </c>
      <c r="I467" s="17" t="s">
        <v>465</v>
      </c>
      <c r="J467" s="23" t="str">
        <f t="shared" si="1494"/>
        <v>Wednesday</v>
      </c>
      <c r="K467" s="17"/>
      <c r="L467" s="23">
        <f t="shared" si="1495"/>
        <v>9</v>
      </c>
      <c r="M467" s="23" t="str">
        <f t="shared" si="1496"/>
        <v>October</v>
      </c>
      <c r="N467" s="23">
        <f t="shared" si="1497"/>
        <v>2019</v>
      </c>
    </row>
    <row r="468" spans="1:14" x14ac:dyDescent="0.2">
      <c r="A468" s="19">
        <v>43747</v>
      </c>
      <c r="B468" s="45">
        <v>-99.83</v>
      </c>
      <c r="C468" s="59" t="s">
        <v>445</v>
      </c>
      <c r="D468" s="31">
        <v>1</v>
      </c>
      <c r="E468" s="50"/>
      <c r="F468" s="28">
        <v>891</v>
      </c>
      <c r="G468" s="47">
        <f t="shared" si="1492"/>
        <v>858.93999999999983</v>
      </c>
      <c r="H468" s="30">
        <f t="shared" si="1493"/>
        <v>32.060000000000173</v>
      </c>
      <c r="I468" s="17" t="s">
        <v>464</v>
      </c>
      <c r="J468" s="23" t="str">
        <f t="shared" si="1494"/>
        <v>Wednesday</v>
      </c>
      <c r="K468" s="17"/>
      <c r="L468" s="23">
        <f t="shared" si="1495"/>
        <v>9</v>
      </c>
      <c r="M468" s="23" t="str">
        <f t="shared" si="1496"/>
        <v>October</v>
      </c>
      <c r="N468" s="23">
        <f t="shared" si="1497"/>
        <v>2019</v>
      </c>
    </row>
    <row r="469" spans="1:14" x14ac:dyDescent="0.2">
      <c r="A469" s="19">
        <v>43746</v>
      </c>
      <c r="B469" s="45">
        <v>225.13</v>
      </c>
      <c r="C469" s="59" t="s">
        <v>954</v>
      </c>
      <c r="D469" s="31" t="s">
        <v>400</v>
      </c>
      <c r="E469" s="50"/>
      <c r="F469" s="28">
        <v>1015</v>
      </c>
      <c r="G469" s="47">
        <f t="shared" si="1492"/>
        <v>958.76999999999987</v>
      </c>
      <c r="H469" s="30">
        <f t="shared" si="1493"/>
        <v>56.230000000000132</v>
      </c>
      <c r="I469" s="17" t="s">
        <v>464</v>
      </c>
      <c r="J469" s="23" t="str">
        <f t="shared" si="1494"/>
        <v>Tuesday</v>
      </c>
      <c r="K469" s="17"/>
      <c r="L469" s="23">
        <f t="shared" si="1495"/>
        <v>8</v>
      </c>
      <c r="M469" s="23" t="str">
        <f t="shared" si="1496"/>
        <v>October</v>
      </c>
      <c r="N469" s="23">
        <f t="shared" si="1497"/>
        <v>2019</v>
      </c>
    </row>
    <row r="470" spans="1:14" x14ac:dyDescent="0.2">
      <c r="A470" s="19">
        <v>43745</v>
      </c>
      <c r="B470" s="45">
        <v>-74.180000000000007</v>
      </c>
      <c r="C470" s="59" t="s">
        <v>954</v>
      </c>
      <c r="D470" s="31" t="s">
        <v>400</v>
      </c>
      <c r="E470" s="50"/>
      <c r="F470" s="28">
        <v>790</v>
      </c>
      <c r="G470" s="47">
        <f t="shared" si="1492"/>
        <v>733.63999999999987</v>
      </c>
      <c r="H470" s="30">
        <f t="shared" si="1493"/>
        <v>56.360000000000127</v>
      </c>
      <c r="I470" s="17" t="s">
        <v>464</v>
      </c>
      <c r="J470" s="23" t="str">
        <f t="shared" si="1494"/>
        <v>Monday</v>
      </c>
      <c r="K470" s="17"/>
      <c r="L470" s="23">
        <f t="shared" si="1495"/>
        <v>7</v>
      </c>
      <c r="M470" s="23" t="str">
        <f t="shared" si="1496"/>
        <v>October</v>
      </c>
      <c r="N470" s="23">
        <f t="shared" si="1497"/>
        <v>2019</v>
      </c>
    </row>
    <row r="471" spans="1:14" x14ac:dyDescent="0.2">
      <c r="A471" s="19">
        <v>43744</v>
      </c>
      <c r="B471" s="45">
        <v>112.97</v>
      </c>
      <c r="C471" s="59" t="s">
        <v>954</v>
      </c>
      <c r="D471" s="31" t="s">
        <v>400</v>
      </c>
      <c r="E471" s="50"/>
      <c r="F471" s="28">
        <v>864</v>
      </c>
      <c r="G471" s="47">
        <f t="shared" si="1492"/>
        <v>807.81999999999994</v>
      </c>
      <c r="H471" s="30">
        <f t="shared" si="1493"/>
        <v>56.180000000000064</v>
      </c>
      <c r="I471" s="17" t="s">
        <v>464</v>
      </c>
      <c r="J471" s="23" t="str">
        <f t="shared" si="1494"/>
        <v>Sunday</v>
      </c>
      <c r="K471" s="17"/>
      <c r="L471" s="23">
        <f t="shared" si="1495"/>
        <v>6</v>
      </c>
      <c r="M471" s="23" t="str">
        <f t="shared" si="1496"/>
        <v>October</v>
      </c>
      <c r="N471" s="23">
        <f t="shared" si="1497"/>
        <v>2019</v>
      </c>
    </row>
    <row r="472" spans="1:14" x14ac:dyDescent="0.2">
      <c r="A472" s="19">
        <v>43743</v>
      </c>
      <c r="B472" s="45">
        <v>-225.23</v>
      </c>
      <c r="C472" s="59" t="s">
        <v>954</v>
      </c>
      <c r="D472" s="31" t="s">
        <v>400</v>
      </c>
      <c r="E472" s="50"/>
      <c r="F472" s="28">
        <v>751</v>
      </c>
      <c r="G472" s="47">
        <f t="shared" si="1492"/>
        <v>694.84999999999991</v>
      </c>
      <c r="H472" s="30">
        <f t="shared" si="1493"/>
        <v>56.150000000000091</v>
      </c>
      <c r="I472" s="17" t="s">
        <v>464</v>
      </c>
      <c r="J472" s="23" t="str">
        <f t="shared" si="1494"/>
        <v>Saturday</v>
      </c>
      <c r="K472" s="17"/>
      <c r="L472" s="23">
        <f t="shared" si="1495"/>
        <v>5</v>
      </c>
      <c r="M472" s="23" t="str">
        <f t="shared" si="1496"/>
        <v>October</v>
      </c>
      <c r="N472" s="23">
        <f t="shared" si="1497"/>
        <v>2019</v>
      </c>
    </row>
    <row r="473" spans="1:14" x14ac:dyDescent="0.2">
      <c r="A473" s="19">
        <v>43742</v>
      </c>
      <c r="B473" s="45">
        <v>150</v>
      </c>
      <c r="C473" s="59" t="s">
        <v>954</v>
      </c>
      <c r="D473" s="31" t="s">
        <v>400</v>
      </c>
      <c r="E473" s="52" t="s">
        <v>509</v>
      </c>
      <c r="F473" s="28">
        <v>966</v>
      </c>
      <c r="G473" s="47">
        <f t="shared" si="1492"/>
        <v>920.07999999999993</v>
      </c>
      <c r="H473" s="30">
        <f t="shared" si="1493"/>
        <v>45.920000000000073</v>
      </c>
      <c r="I473" s="17" t="s">
        <v>466</v>
      </c>
      <c r="J473" s="23" t="str">
        <f t="shared" si="1494"/>
        <v>Friday</v>
      </c>
      <c r="K473" s="17" t="s">
        <v>956</v>
      </c>
      <c r="L473" s="23">
        <f t="shared" si="1495"/>
        <v>4</v>
      </c>
      <c r="M473" s="23" t="str">
        <f t="shared" si="1496"/>
        <v>October</v>
      </c>
      <c r="N473" s="23">
        <f t="shared" si="1497"/>
        <v>2019</v>
      </c>
    </row>
    <row r="474" spans="1:14" x14ac:dyDescent="0.2">
      <c r="A474" s="19">
        <v>43741</v>
      </c>
      <c r="B474" s="45">
        <v>179.86</v>
      </c>
      <c r="C474" s="59" t="s">
        <v>954</v>
      </c>
      <c r="D474" s="31" t="s">
        <v>400</v>
      </c>
      <c r="E474" s="50"/>
      <c r="F474" s="28">
        <v>816</v>
      </c>
      <c r="G474" s="47">
        <f t="shared" si="1492"/>
        <v>770.07999999999993</v>
      </c>
      <c r="H474" s="30">
        <f t="shared" si="1493"/>
        <v>45.920000000000073</v>
      </c>
      <c r="I474" s="17" t="s">
        <v>464</v>
      </c>
      <c r="J474" s="23" t="str">
        <f t="shared" si="1494"/>
        <v>Thursday</v>
      </c>
      <c r="K474" s="17"/>
      <c r="L474" s="23">
        <f t="shared" si="1495"/>
        <v>3</v>
      </c>
      <c r="M474" s="23" t="str">
        <f t="shared" si="1496"/>
        <v>October</v>
      </c>
      <c r="N474" s="23">
        <f t="shared" si="1497"/>
        <v>2019</v>
      </c>
    </row>
    <row r="475" spans="1:14" x14ac:dyDescent="0.2">
      <c r="A475" s="19">
        <v>43740</v>
      </c>
      <c r="B475" s="45">
        <v>96.08</v>
      </c>
      <c r="C475" s="59" t="s">
        <v>954</v>
      </c>
      <c r="D475" s="31" t="s">
        <v>400</v>
      </c>
      <c r="E475" s="50"/>
      <c r="F475" s="28">
        <v>636</v>
      </c>
      <c r="G475" s="47">
        <f t="shared" si="1492"/>
        <v>590.21999999999991</v>
      </c>
      <c r="H475" s="30">
        <f t="shared" si="1493"/>
        <v>45.780000000000086</v>
      </c>
      <c r="I475" s="17" t="s">
        <v>464</v>
      </c>
      <c r="J475" s="23" t="str">
        <f t="shared" si="1494"/>
        <v>Wednesday</v>
      </c>
      <c r="K475" s="17"/>
      <c r="L475" s="23">
        <f t="shared" si="1495"/>
        <v>2</v>
      </c>
      <c r="M475" s="23" t="str">
        <f t="shared" si="1496"/>
        <v>October</v>
      </c>
      <c r="N475" s="23">
        <f t="shared" si="1497"/>
        <v>2019</v>
      </c>
    </row>
    <row r="476" spans="1:14" x14ac:dyDescent="0.2">
      <c r="A476" s="19">
        <v>43739</v>
      </c>
      <c r="B476" s="45">
        <v>-78.760000000000005</v>
      </c>
      <c r="C476" s="59" t="s">
        <v>954</v>
      </c>
      <c r="D476" s="31" t="s">
        <v>400</v>
      </c>
      <c r="E476" s="50"/>
      <c r="F476" s="28">
        <v>540</v>
      </c>
      <c r="G476" s="47">
        <f t="shared" si="1492"/>
        <v>494.13999999999987</v>
      </c>
      <c r="H476" s="30">
        <f t="shared" si="1493"/>
        <v>45.860000000000127</v>
      </c>
      <c r="I476" s="17" t="s">
        <v>464</v>
      </c>
      <c r="J476" s="23" t="str">
        <f t="shared" si="1494"/>
        <v>Tuesday</v>
      </c>
      <c r="K476" s="17"/>
      <c r="L476" s="23">
        <f t="shared" si="1495"/>
        <v>1</v>
      </c>
      <c r="M476" s="23" t="str">
        <f t="shared" si="1496"/>
        <v>October</v>
      </c>
      <c r="N476" s="23">
        <f t="shared" si="1497"/>
        <v>2019</v>
      </c>
    </row>
    <row r="477" spans="1:14" x14ac:dyDescent="0.2">
      <c r="A477" s="19">
        <v>43738</v>
      </c>
      <c r="B477" s="45">
        <v>21.89</v>
      </c>
      <c r="C477" s="59" t="s">
        <v>954</v>
      </c>
      <c r="D477" s="31" t="s">
        <v>400</v>
      </c>
      <c r="E477" s="50"/>
      <c r="F477" s="28">
        <v>619</v>
      </c>
      <c r="G477" s="47">
        <f t="shared" si="1492"/>
        <v>572.89999999999986</v>
      </c>
      <c r="H477" s="30">
        <f t="shared" si="1493"/>
        <v>46.100000000000136</v>
      </c>
      <c r="I477" s="17" t="s">
        <v>464</v>
      </c>
      <c r="J477" s="23" t="str">
        <f t="shared" si="1494"/>
        <v>Monday</v>
      </c>
      <c r="K477" s="17"/>
      <c r="L477" s="23">
        <f t="shared" si="1495"/>
        <v>30</v>
      </c>
      <c r="M477" s="23" t="str">
        <f t="shared" si="1496"/>
        <v>September</v>
      </c>
      <c r="N477" s="23">
        <f t="shared" si="1497"/>
        <v>2019</v>
      </c>
    </row>
    <row r="478" spans="1:14" x14ac:dyDescent="0.2">
      <c r="A478" s="19">
        <v>43737</v>
      </c>
      <c r="B478" s="45">
        <v>-21.46</v>
      </c>
      <c r="C478" s="59" t="s">
        <v>954</v>
      </c>
      <c r="D478" s="31" t="s">
        <v>400</v>
      </c>
      <c r="E478" s="50"/>
      <c r="F478" s="28">
        <v>597</v>
      </c>
      <c r="G478" s="47">
        <f t="shared" si="1492"/>
        <v>551.00999999999988</v>
      </c>
      <c r="H478" s="30">
        <f t="shared" si="1493"/>
        <v>45.990000000000123</v>
      </c>
      <c r="I478" s="17" t="s">
        <v>464</v>
      </c>
      <c r="J478" s="23" t="str">
        <f t="shared" si="1494"/>
        <v>Sunday</v>
      </c>
      <c r="K478" s="17"/>
      <c r="L478" s="23">
        <f t="shared" si="1495"/>
        <v>29</v>
      </c>
      <c r="M478" s="23" t="str">
        <f t="shared" si="1496"/>
        <v>September</v>
      </c>
      <c r="N478" s="23">
        <f t="shared" si="1497"/>
        <v>2019</v>
      </c>
    </row>
    <row r="479" spans="1:14" x14ac:dyDescent="0.2">
      <c r="A479" s="19">
        <v>43736</v>
      </c>
      <c r="B479" s="45">
        <v>-145.49</v>
      </c>
      <c r="C479" s="59" t="s">
        <v>954</v>
      </c>
      <c r="D479" s="31" t="s">
        <v>400</v>
      </c>
      <c r="E479" s="50"/>
      <c r="F479" s="28">
        <v>618</v>
      </c>
      <c r="G479" s="47">
        <f t="shared" si="1492"/>
        <v>572.46999999999991</v>
      </c>
      <c r="H479" s="30">
        <f t="shared" si="1493"/>
        <v>45.530000000000086</v>
      </c>
      <c r="I479" s="17" t="s">
        <v>464</v>
      </c>
      <c r="J479" s="23" t="str">
        <f t="shared" si="1494"/>
        <v>Saturday</v>
      </c>
      <c r="K479" s="17"/>
      <c r="L479" s="23">
        <f t="shared" si="1495"/>
        <v>28</v>
      </c>
      <c r="M479" s="23" t="str">
        <f t="shared" si="1496"/>
        <v>September</v>
      </c>
      <c r="N479" s="23">
        <f t="shared" si="1497"/>
        <v>2019</v>
      </c>
    </row>
    <row r="480" spans="1:14" x14ac:dyDescent="0.2">
      <c r="A480" s="19">
        <v>43735</v>
      </c>
      <c r="B480" s="45">
        <v>12.72</v>
      </c>
      <c r="C480" s="59" t="s">
        <v>446</v>
      </c>
      <c r="D480" s="31">
        <v>3</v>
      </c>
      <c r="E480" s="50"/>
      <c r="F480" s="28">
        <v>763</v>
      </c>
      <c r="G480" s="47">
        <f t="shared" si="1492"/>
        <v>717.95999999999992</v>
      </c>
      <c r="H480" s="30">
        <f t="shared" si="1493"/>
        <v>45.040000000000077</v>
      </c>
      <c r="I480" s="17" t="s">
        <v>464</v>
      </c>
      <c r="J480" s="23" t="str">
        <f t="shared" si="1494"/>
        <v>Friday</v>
      </c>
      <c r="K480" s="17"/>
      <c r="L480" s="23">
        <f t="shared" si="1495"/>
        <v>27</v>
      </c>
      <c r="M480" s="23" t="str">
        <f t="shared" si="1496"/>
        <v>September</v>
      </c>
      <c r="N480" s="23">
        <f t="shared" si="1497"/>
        <v>2019</v>
      </c>
    </row>
    <row r="481" spans="1:14" x14ac:dyDescent="0.2">
      <c r="A481" s="19">
        <v>43735</v>
      </c>
      <c r="B481" s="45">
        <v>71.39</v>
      </c>
      <c r="C481" s="59" t="s">
        <v>954</v>
      </c>
      <c r="D481" s="31">
        <v>2</v>
      </c>
      <c r="E481" s="50"/>
      <c r="F481" s="28">
        <v>763</v>
      </c>
      <c r="G481" s="47">
        <f t="shared" si="1492"/>
        <v>705.2399999999999</v>
      </c>
      <c r="H481" s="30">
        <f t="shared" si="1493"/>
        <v>57.760000000000105</v>
      </c>
      <c r="I481" s="17" t="s">
        <v>464</v>
      </c>
      <c r="J481" s="23" t="str">
        <f t="shared" si="1494"/>
        <v>Friday</v>
      </c>
      <c r="K481" s="17"/>
      <c r="L481" s="23">
        <f t="shared" si="1495"/>
        <v>27</v>
      </c>
      <c r="M481" s="23" t="str">
        <f t="shared" si="1496"/>
        <v>September</v>
      </c>
      <c r="N481" s="23">
        <f t="shared" si="1497"/>
        <v>2019</v>
      </c>
    </row>
    <row r="482" spans="1:14" x14ac:dyDescent="0.2">
      <c r="A482" s="19">
        <v>43735</v>
      </c>
      <c r="B482" s="45">
        <v>4.3099999999999996</v>
      </c>
      <c r="C482" s="59" t="s">
        <v>954</v>
      </c>
      <c r="D482" s="31">
        <v>1</v>
      </c>
      <c r="E482" s="50"/>
      <c r="F482" s="28">
        <v>763</v>
      </c>
      <c r="G482" s="47">
        <f t="shared" si="1492"/>
        <v>633.84999999999991</v>
      </c>
      <c r="H482" s="30">
        <f t="shared" si="1493"/>
        <v>129.15000000000009</v>
      </c>
      <c r="I482" s="17" t="s">
        <v>464</v>
      </c>
      <c r="J482" s="23" t="str">
        <f t="shared" ref="J482:J495" si="1498">TEXT(A482,"dddd")</f>
        <v>Friday</v>
      </c>
      <c r="K482" s="17"/>
      <c r="L482" s="23">
        <f t="shared" si="1495"/>
        <v>27</v>
      </c>
      <c r="M482" s="23" t="str">
        <f t="shared" si="1496"/>
        <v>September</v>
      </c>
      <c r="N482" s="23">
        <f t="shared" si="1497"/>
        <v>2019</v>
      </c>
    </row>
    <row r="483" spans="1:14" x14ac:dyDescent="0.2">
      <c r="A483" s="19">
        <v>43734</v>
      </c>
      <c r="B483" s="45">
        <v>-90.73</v>
      </c>
      <c r="C483" s="59" t="s">
        <v>954</v>
      </c>
      <c r="D483" s="31" t="s">
        <v>400</v>
      </c>
      <c r="E483" s="50"/>
      <c r="F483" s="28">
        <v>673</v>
      </c>
      <c r="G483" s="47">
        <f t="shared" si="1492"/>
        <v>629.54</v>
      </c>
      <c r="H483" s="30">
        <f t="shared" si="1493"/>
        <v>43.460000000000036</v>
      </c>
      <c r="I483" s="17" t="s">
        <v>464</v>
      </c>
      <c r="J483" s="23" t="str">
        <f t="shared" si="1498"/>
        <v>Thursday</v>
      </c>
      <c r="K483" s="17"/>
      <c r="L483" s="23">
        <f t="shared" si="1495"/>
        <v>26</v>
      </c>
      <c r="M483" s="23" t="str">
        <f t="shared" si="1496"/>
        <v>September</v>
      </c>
      <c r="N483" s="23">
        <f t="shared" si="1497"/>
        <v>2019</v>
      </c>
    </row>
    <row r="484" spans="1:14" x14ac:dyDescent="0.2">
      <c r="A484" s="19">
        <v>43733</v>
      </c>
      <c r="B484" s="45">
        <v>-44.14</v>
      </c>
      <c r="C484" s="59" t="s">
        <v>954</v>
      </c>
      <c r="D484" s="31" t="s">
        <v>400</v>
      </c>
      <c r="E484" s="50"/>
      <c r="F484" s="28">
        <v>764</v>
      </c>
      <c r="G484" s="47">
        <f t="shared" si="1492"/>
        <v>720.27</v>
      </c>
      <c r="H484" s="30">
        <f t="shared" si="1493"/>
        <v>43.730000000000018</v>
      </c>
      <c r="I484" s="17" t="s">
        <v>464</v>
      </c>
      <c r="J484" s="23" t="str">
        <f t="shared" si="1498"/>
        <v>Wednesday</v>
      </c>
      <c r="K484" s="17"/>
      <c r="L484" s="23">
        <f t="shared" si="1495"/>
        <v>25</v>
      </c>
      <c r="M484" s="23" t="str">
        <f t="shared" si="1496"/>
        <v>September</v>
      </c>
      <c r="N484" s="23">
        <f t="shared" si="1497"/>
        <v>2019</v>
      </c>
    </row>
    <row r="485" spans="1:14" x14ac:dyDescent="0.2">
      <c r="A485" s="19">
        <v>43732</v>
      </c>
      <c r="B485" s="45">
        <v>-95.2</v>
      </c>
      <c r="C485" s="59" t="s">
        <v>445</v>
      </c>
      <c r="D485" s="31">
        <v>2</v>
      </c>
      <c r="E485" s="50"/>
      <c r="F485" s="28">
        <v>808</v>
      </c>
      <c r="G485" s="47">
        <f t="shared" si="1492"/>
        <v>764.41</v>
      </c>
      <c r="H485" s="30">
        <f t="shared" si="1493"/>
        <v>43.590000000000032</v>
      </c>
      <c r="I485" s="17" t="s">
        <v>464</v>
      </c>
      <c r="J485" s="23" t="str">
        <f t="shared" si="1498"/>
        <v>Tuesday</v>
      </c>
      <c r="K485" s="17"/>
      <c r="L485" s="23">
        <f t="shared" si="1495"/>
        <v>24</v>
      </c>
      <c r="M485" s="23" t="str">
        <f t="shared" si="1496"/>
        <v>September</v>
      </c>
      <c r="N485" s="23">
        <f t="shared" si="1497"/>
        <v>2019</v>
      </c>
    </row>
    <row r="486" spans="1:14" x14ac:dyDescent="0.2">
      <c r="A486" s="19">
        <v>43732</v>
      </c>
      <c r="B486" s="45">
        <v>74.47</v>
      </c>
      <c r="C486" s="59" t="s">
        <v>954</v>
      </c>
      <c r="D486" s="31">
        <v>1</v>
      </c>
      <c r="E486" s="50"/>
      <c r="F486" s="28">
        <v>808</v>
      </c>
      <c r="G486" s="47">
        <f t="shared" si="1492"/>
        <v>859.61</v>
      </c>
      <c r="H486" s="30">
        <f t="shared" si="1493"/>
        <v>-51.610000000000014</v>
      </c>
      <c r="I486" s="17" t="s">
        <v>464</v>
      </c>
      <c r="J486" s="23" t="str">
        <f t="shared" si="1498"/>
        <v>Tuesday</v>
      </c>
      <c r="K486" s="17"/>
      <c r="L486" s="23">
        <f t="shared" ref="L486:L495" si="1499">DAY(A486)</f>
        <v>24</v>
      </c>
      <c r="M486" s="23" t="str">
        <f t="shared" ref="M486:M495" si="1500">TEXT(A486,"mmmm")</f>
        <v>September</v>
      </c>
      <c r="N486" s="23">
        <f t="shared" ref="N486:N495" si="1501">YEAR(A486)</f>
        <v>2019</v>
      </c>
    </row>
    <row r="487" spans="1:14" x14ac:dyDescent="0.2">
      <c r="A487" s="19">
        <v>43731</v>
      </c>
      <c r="B487" s="45">
        <v>95.15</v>
      </c>
      <c r="C487" s="59" t="s">
        <v>954</v>
      </c>
      <c r="D487" s="31" t="s">
        <v>400</v>
      </c>
      <c r="E487" s="50"/>
      <c r="F487" s="28">
        <v>829</v>
      </c>
      <c r="G487" s="47">
        <f t="shared" si="1492"/>
        <v>785.14</v>
      </c>
      <c r="H487" s="30">
        <f t="shared" si="1493"/>
        <v>43.860000000000014</v>
      </c>
      <c r="I487" s="17" t="s">
        <v>464</v>
      </c>
      <c r="J487" s="23" t="str">
        <f t="shared" si="1498"/>
        <v>Monday</v>
      </c>
      <c r="K487" s="17" t="s">
        <v>442</v>
      </c>
      <c r="L487" s="23">
        <f t="shared" si="1499"/>
        <v>23</v>
      </c>
      <c r="M487" s="23" t="str">
        <f t="shared" si="1500"/>
        <v>September</v>
      </c>
      <c r="N487" s="23">
        <f t="shared" si="1501"/>
        <v>2019</v>
      </c>
    </row>
    <row r="488" spans="1:14" x14ac:dyDescent="0.2">
      <c r="A488" s="19">
        <v>43730</v>
      </c>
      <c r="B488" s="45">
        <v>100</v>
      </c>
      <c r="C488" s="59" t="s">
        <v>950</v>
      </c>
      <c r="D488" s="31" t="s">
        <v>400</v>
      </c>
      <c r="E488" s="52" t="s">
        <v>509</v>
      </c>
      <c r="F488" s="28"/>
      <c r="G488" s="47">
        <f t="shared" si="1492"/>
        <v>689.99</v>
      </c>
      <c r="H488" s="30">
        <f t="shared" si="1493"/>
        <v>-689.99</v>
      </c>
      <c r="I488" s="17" t="s">
        <v>466</v>
      </c>
      <c r="J488" s="23" t="str">
        <f t="shared" si="1498"/>
        <v>Sunday</v>
      </c>
      <c r="K488" s="32" t="s">
        <v>486</v>
      </c>
      <c r="L488" s="23">
        <f t="shared" si="1499"/>
        <v>22</v>
      </c>
      <c r="M488" s="23" t="str">
        <f t="shared" si="1500"/>
        <v>September</v>
      </c>
      <c r="N488" s="23">
        <f t="shared" si="1501"/>
        <v>2019</v>
      </c>
    </row>
    <row r="489" spans="1:14" x14ac:dyDescent="0.2">
      <c r="A489" s="19">
        <v>43730</v>
      </c>
      <c r="B489" s="45">
        <v>-56.86</v>
      </c>
      <c r="C489" s="59" t="s">
        <v>954</v>
      </c>
      <c r="D489" s="31" t="s">
        <v>400</v>
      </c>
      <c r="E489" s="50"/>
      <c r="F489" s="28"/>
      <c r="G489" s="47">
        <f t="shared" si="1492"/>
        <v>589.99</v>
      </c>
      <c r="H489" s="30">
        <f t="shared" si="1493"/>
        <v>-589.99</v>
      </c>
      <c r="I489" s="17" t="s">
        <v>464</v>
      </c>
      <c r="J489" s="23" t="str">
        <f t="shared" si="1498"/>
        <v>Sunday</v>
      </c>
      <c r="K489" s="32"/>
      <c r="L489" s="23">
        <f t="shared" si="1499"/>
        <v>22</v>
      </c>
      <c r="M489" s="23" t="str">
        <f t="shared" si="1500"/>
        <v>September</v>
      </c>
      <c r="N489" s="23">
        <f t="shared" si="1501"/>
        <v>2019</v>
      </c>
    </row>
    <row r="490" spans="1:14" x14ac:dyDescent="0.2">
      <c r="A490" s="19">
        <v>43729</v>
      </c>
      <c r="B490" s="45">
        <v>355.31</v>
      </c>
      <c r="C490" s="59" t="s">
        <v>954</v>
      </c>
      <c r="D490" s="31" t="s">
        <v>400</v>
      </c>
      <c r="E490" s="50"/>
      <c r="F490" s="28"/>
      <c r="G490" s="47">
        <f t="shared" si="1492"/>
        <v>646.85</v>
      </c>
      <c r="H490" s="30">
        <f t="shared" si="1493"/>
        <v>-646.85</v>
      </c>
      <c r="I490" s="17" t="s">
        <v>464</v>
      </c>
      <c r="J490" s="23" t="str">
        <f t="shared" si="1498"/>
        <v>Saturday</v>
      </c>
      <c r="K490" s="17"/>
      <c r="L490" s="23">
        <f t="shared" si="1499"/>
        <v>21</v>
      </c>
      <c r="M490" s="23" t="str">
        <f t="shared" si="1500"/>
        <v>September</v>
      </c>
      <c r="N490" s="23">
        <f t="shared" si="1501"/>
        <v>2019</v>
      </c>
    </row>
    <row r="491" spans="1:14" x14ac:dyDescent="0.2">
      <c r="A491" s="19">
        <v>43728</v>
      </c>
      <c r="B491" s="45">
        <v>13.91</v>
      </c>
      <c r="C491" s="59" t="s">
        <v>445</v>
      </c>
      <c r="D491" s="31" t="s">
        <v>400</v>
      </c>
      <c r="E491" s="50"/>
      <c r="F491" s="28"/>
      <c r="G491" s="47">
        <f t="shared" si="1492"/>
        <v>291.54000000000002</v>
      </c>
      <c r="H491" s="30">
        <f t="shared" si="1493"/>
        <v>-291.54000000000002</v>
      </c>
      <c r="I491" s="17" t="s">
        <v>464</v>
      </c>
      <c r="J491" s="23" t="str">
        <f t="shared" si="1498"/>
        <v>Friday</v>
      </c>
      <c r="K491" s="17"/>
      <c r="L491" s="23">
        <f t="shared" si="1499"/>
        <v>20</v>
      </c>
      <c r="M491" s="23" t="str">
        <f t="shared" si="1500"/>
        <v>September</v>
      </c>
      <c r="N491" s="23">
        <f t="shared" si="1501"/>
        <v>2019</v>
      </c>
    </row>
    <row r="492" spans="1:14" x14ac:dyDescent="0.2">
      <c r="A492" s="19">
        <v>43727</v>
      </c>
      <c r="B492" s="45">
        <v>27.41</v>
      </c>
      <c r="C492" s="59" t="s">
        <v>445</v>
      </c>
      <c r="D492" s="31" t="s">
        <v>400</v>
      </c>
      <c r="E492" s="50"/>
      <c r="F492" s="28">
        <v>279</v>
      </c>
      <c r="G492" s="47">
        <f t="shared" si="1492"/>
        <v>277.63</v>
      </c>
      <c r="H492" s="30">
        <f t="shared" si="1493"/>
        <v>1.3700000000000045</v>
      </c>
      <c r="I492" s="17" t="s">
        <v>464</v>
      </c>
      <c r="J492" s="23" t="str">
        <f t="shared" si="1498"/>
        <v>Thursday</v>
      </c>
      <c r="K492" s="17" t="s">
        <v>441</v>
      </c>
      <c r="L492" s="23">
        <f t="shared" si="1499"/>
        <v>19</v>
      </c>
      <c r="M492" s="23" t="str">
        <f t="shared" si="1500"/>
        <v>September</v>
      </c>
      <c r="N492" s="23">
        <f t="shared" si="1501"/>
        <v>2019</v>
      </c>
    </row>
    <row r="493" spans="1:14" x14ac:dyDescent="0.2">
      <c r="A493" s="19">
        <v>43726</v>
      </c>
      <c r="B493" s="45">
        <v>-8.69</v>
      </c>
      <c r="C493" s="59" t="s">
        <v>445</v>
      </c>
      <c r="D493" s="31" t="s">
        <v>400</v>
      </c>
      <c r="E493" s="50"/>
      <c r="F493" s="28">
        <v>252</v>
      </c>
      <c r="G493" s="47">
        <f t="shared" si="1492"/>
        <v>250.21999999999997</v>
      </c>
      <c r="H493" s="30">
        <f t="shared" si="1493"/>
        <v>1.7800000000000296</v>
      </c>
      <c r="I493" s="17" t="s">
        <v>464</v>
      </c>
      <c r="J493" s="23" t="str">
        <f t="shared" si="1498"/>
        <v>Wednesday</v>
      </c>
      <c r="K493" s="17" t="s">
        <v>441</v>
      </c>
      <c r="L493" s="23">
        <f t="shared" si="1499"/>
        <v>18</v>
      </c>
      <c r="M493" s="23" t="str">
        <f t="shared" si="1500"/>
        <v>September</v>
      </c>
      <c r="N493" s="23">
        <f t="shared" si="1501"/>
        <v>2019</v>
      </c>
    </row>
    <row r="494" spans="1:14" x14ac:dyDescent="0.2">
      <c r="A494" s="19">
        <v>43724</v>
      </c>
      <c r="B494" s="45">
        <v>58.91</v>
      </c>
      <c r="C494" s="59" t="s">
        <v>445</v>
      </c>
      <c r="D494" s="31" t="s">
        <v>443</v>
      </c>
      <c r="E494" s="50"/>
      <c r="F494" s="28">
        <v>259</v>
      </c>
      <c r="G494" s="47">
        <f>G495+B494</f>
        <v>258.90999999999997</v>
      </c>
      <c r="H494" s="30">
        <f t="shared" ref="H494" si="1502">F494-G494</f>
        <v>9.0000000000031832E-2</v>
      </c>
      <c r="I494" s="17" t="s">
        <v>464</v>
      </c>
      <c r="J494" s="23" t="str">
        <f t="shared" si="1498"/>
        <v>Monday</v>
      </c>
      <c r="K494" s="17" t="s">
        <v>441</v>
      </c>
      <c r="L494" s="23">
        <f t="shared" si="1499"/>
        <v>16</v>
      </c>
      <c r="M494" s="23" t="str">
        <f t="shared" si="1500"/>
        <v>September</v>
      </c>
      <c r="N494" s="23">
        <f t="shared" si="1501"/>
        <v>2019</v>
      </c>
    </row>
    <row r="495" spans="1:14" x14ac:dyDescent="0.2">
      <c r="A495" s="19">
        <v>43724</v>
      </c>
      <c r="B495" s="56">
        <v>200</v>
      </c>
      <c r="C495" s="60" t="s">
        <v>472</v>
      </c>
      <c r="D495" s="27" t="s">
        <v>400</v>
      </c>
      <c r="E495" s="52" t="s">
        <v>509</v>
      </c>
      <c r="F495" s="28">
        <v>259</v>
      </c>
      <c r="G495" s="47">
        <f>B495</f>
        <v>200</v>
      </c>
      <c r="H495" s="30">
        <f>F495-G495</f>
        <v>59</v>
      </c>
      <c r="I495" s="17" t="s">
        <v>466</v>
      </c>
      <c r="J495" s="23" t="str">
        <f t="shared" si="1498"/>
        <v>Monday</v>
      </c>
      <c r="K495" s="25" t="s">
        <v>440</v>
      </c>
      <c r="L495" s="23">
        <f t="shared" si="1499"/>
        <v>16</v>
      </c>
      <c r="M495" s="23" t="str">
        <f t="shared" si="1500"/>
        <v>September</v>
      </c>
      <c r="N495" s="23">
        <f t="shared" si="1501"/>
        <v>2019</v>
      </c>
    </row>
  </sheetData>
  <autoFilter ref="A1:N495"/>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gambling</vt:lpstr>
      <vt:lpstr>Rockford</vt:lpstr>
      <vt:lpstr>March Madness 2018</vt:lpstr>
      <vt:lpstr>Jovida</vt:lpstr>
      <vt:lpstr>CAJUN ELITE RIVER</vt:lpstr>
      <vt:lpstr>Rockford!Print_Titles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eBay User E-mail Information</dc:title>
  <dc:subject>Gambling record</dc:subject>
  <dc:creator>Ameritech Services, Inc.</dc:creator>
  <dc:description>Complete gambling record for Joe starting 1-1-1995</dc:description>
  <cp:lastModifiedBy>Joe</cp:lastModifiedBy>
  <cp:lastPrinted>2019-10-15T15:56:35Z</cp:lastPrinted>
  <dcterms:created xsi:type="dcterms:W3CDTF">2019-10-17T17:28:02Z</dcterms:created>
  <dcterms:modified xsi:type="dcterms:W3CDTF">2020-11-01T12:46:33Z</dcterms:modified>
</cp:coreProperties>
</file>